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5" windowWidth="10005" windowHeight="9105" activeTab="1"/>
  </bookViews>
  <sheets>
    <sheet name="Таб.1" sheetId="1" r:id="rId1"/>
    <sheet name="Таб.2" sheetId="2" r:id="rId2"/>
  </sheets>
  <definedNames>
    <definedName name="_xlnm.Print_Titles" localSheetId="1">'Таб.2'!$3:$5</definedName>
  </definedNames>
  <calcPr fullCalcOnLoad="1"/>
</workbook>
</file>

<file path=xl/sharedStrings.xml><?xml version="1.0" encoding="utf-8"?>
<sst xmlns="http://schemas.openxmlformats.org/spreadsheetml/2006/main" count="98" uniqueCount="64">
  <si>
    <t>№ п/п</t>
  </si>
  <si>
    <t>Цель, задачи и наименование целевых показателей (индикаторов)</t>
  </si>
  <si>
    <t>Годы реализации программы (подпрограммы)</t>
  </si>
  <si>
    <t>Значение показателя (индикатора)</t>
  </si>
  <si>
    <t xml:space="preserve">Ед. изм.
</t>
  </si>
  <si>
    <t>1.1</t>
  </si>
  <si>
    <t>да - 1, нет – 0</t>
  </si>
  <si>
    <t>1</t>
  </si>
  <si>
    <t>Текущий год 2013</t>
  </si>
  <si>
    <t>Цель, задачи, основные мероприятия</t>
  </si>
  <si>
    <t>Исполнитель</t>
  </si>
  <si>
    <t>Срок исполнения (по годам)</t>
  </si>
  <si>
    <t xml:space="preserve">Источники
финансирования
&lt;*&gt;
</t>
  </si>
  <si>
    <t>всего</t>
  </si>
  <si>
    <t>в т. ч. по годам</t>
  </si>
  <si>
    <t>Объемы финансирования по источникам
(тыс. руб.)</t>
  </si>
  <si>
    <t>1.</t>
  </si>
  <si>
    <t>1.1.1</t>
  </si>
  <si>
    <t>2014-2017</t>
  </si>
  <si>
    <t>Местный бюджет</t>
  </si>
  <si>
    <t>Всего финансирование, в т. ч. по источникам:</t>
  </si>
  <si>
    <t xml:space="preserve">        - местный бюджет</t>
  </si>
  <si>
    <t>Цель: обеспечение эффективного использования, сохранности движимого и недвижимого муниципального имущества, необходимого для обеспечения деятельности органов местного самоуправления по реализации полномочий муниципального образования Кандалакшский район</t>
  </si>
  <si>
    <r>
      <t xml:space="preserve">Цель: </t>
    </r>
    <r>
      <rPr>
        <sz val="12"/>
        <rFont val="Times New Roman"/>
        <family val="1"/>
      </rPr>
      <t>обеспечение эффективного использования, сохранности движимого и недвижимого муниципального имущества, необходимого для обеспечения деятельности органов местного самоуправления по реализации полномочий муниципального образования Кандалакшский район</t>
    </r>
  </si>
  <si>
    <t>Отсутствие нарушений ПДД водителелями МКУ "МФЦ"</t>
  </si>
  <si>
    <t xml:space="preserve">0-нет, 1-да </t>
  </si>
  <si>
    <t>Соблюдение правил техники безопасности работниками муниципального образования Кандалакшский район</t>
  </si>
  <si>
    <r>
      <rPr>
        <b/>
        <sz val="12"/>
        <rFont val="Times New Roman"/>
        <family val="1"/>
      </rPr>
      <t>Задача:</t>
    </r>
    <r>
      <rPr>
        <sz val="12"/>
        <rFont val="Times New Roman"/>
        <family val="1"/>
      </rPr>
      <t xml:space="preserve"> Осуществленияе материально-технического и транспортного обеспечения деятельности органов местного самоуправления Кандалакшский район</t>
    </r>
  </si>
  <si>
    <t>Проведение мероприятий по эффективности использования имущества, его сохранности, обеспечения качественного обслуживания и ремонта</t>
  </si>
  <si>
    <t>Проведение мероприятий по охране труда, технике безопасности комплексной безопасности</t>
  </si>
  <si>
    <t>1.2</t>
  </si>
  <si>
    <t>1.3</t>
  </si>
  <si>
    <t>Доля автотранспорта соответствующего техническим характеристикам от общего количества автомобилей</t>
  </si>
  <si>
    <t>%</t>
  </si>
  <si>
    <t>2. Основные целевые индикаторы и показатели эффективности реализации подпрограммы</t>
  </si>
  <si>
    <t>3. Перечень основных подпрограммных мероприятий</t>
  </si>
  <si>
    <r>
      <t xml:space="preserve">Задача: </t>
    </r>
    <r>
      <rPr>
        <sz val="12"/>
        <rFont val="Times New Roman"/>
        <family val="1"/>
      </rPr>
      <t>Осуществленияе материально-технического и транспортного обеспечения деятельности органов местного самоуправления Кандалакшский район</t>
    </r>
  </si>
  <si>
    <t xml:space="preserve">Администрация муниципального образования </t>
  </si>
  <si>
    <r>
      <rPr>
        <b/>
        <sz val="12"/>
        <rFont val="Times New Roman"/>
        <family val="1"/>
      </rPr>
      <t>Основное мероприятие 1.</t>
    </r>
    <r>
      <rPr>
        <sz val="12"/>
        <rFont val="Times New Roman"/>
        <family val="1"/>
      </rPr>
      <t xml:space="preserve"> Материально-техническое и транспортное обеспечение деятельности органов местного самоуправления Кандалакшский район, в том числе:</t>
    </r>
  </si>
  <si>
    <t>1.1.2.</t>
  </si>
  <si>
    <t>- эффективное обеспечение деятельности органов местного самоуправления Кандалакшский район</t>
  </si>
  <si>
    <t>- мероприятия по обновлению автопарка муниципального образования</t>
  </si>
  <si>
    <t>МКУ "МФЦ"</t>
  </si>
  <si>
    <t>Администрация муниципального образования, МКУ "МФЦ</t>
  </si>
  <si>
    <t>85</t>
  </si>
  <si>
    <r>
      <t>Основное мероприятие 2.</t>
    </r>
    <r>
      <rPr>
        <sz val="12"/>
        <rFont val="Times New Roman"/>
        <family val="1"/>
      </rPr>
      <t xml:space="preserve"> Обеспечение выполнения функций и задач органов местного самоуправления</t>
    </r>
  </si>
  <si>
    <t>1.1.1.1.</t>
  </si>
  <si>
    <t>1.1.1.2.</t>
  </si>
  <si>
    <t>Областной, федеральный бюджет</t>
  </si>
  <si>
    <t xml:space="preserve">        - областной, федеральный бюджет</t>
  </si>
  <si>
    <t>1.1.1.4</t>
  </si>
  <si>
    <t>1.1.1.3.</t>
  </si>
  <si>
    <t>2014-2015</t>
  </si>
  <si>
    <t>2018</t>
  </si>
  <si>
    <t xml:space="preserve"> -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 (доведение оплаты труда до минимального размера оплаты труда)</t>
  </si>
  <si>
    <t>-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(доведение оплаты труда до минимального размера оплаты труда)</t>
  </si>
  <si>
    <t>Совет депутатов МО, КСО МО,  Администрация МО, УФ администрации МО, КИОиТП администрации МО, УО администрации МО</t>
  </si>
  <si>
    <t>2014-2021</t>
  </si>
  <si>
    <t>1.1.3.</t>
  </si>
  <si>
    <t>Итого за счет всех источников</t>
  </si>
  <si>
    <t xml:space="preserve">Местный бюджет поселения (передаваемый МБТ) </t>
  </si>
  <si>
    <t xml:space="preserve">        - местный бюджет поселения (передаваемый МБТ)</t>
  </si>
  <si>
    <r>
      <t>Основное мероприятие 3.</t>
    </r>
    <r>
      <rPr>
        <sz val="12"/>
        <rFont val="Times New Roman"/>
        <family val="1"/>
      </rPr>
      <t xml:space="preserve"> Материально-техническое обеспечение деятельности учреждений культуры городского поселения Кандалакша</t>
    </r>
  </si>
  <si>
    <t>2019 - 2020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</si>
</sst>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\.mm\.yyyy"/>
    <numFmt numFmtId="185" formatCode="#,##0.00_р_."/>
    <numFmt numFmtId="186" formatCode="#,##0.00_ ;\-#,##0.00\ "/>
    <numFmt numFmtId="187" formatCode="mmm/yyyy"/>
    <numFmt numFmtId="188" formatCode="#,##0.0_ ;\-#,##0.0\ "/>
    <numFmt numFmtId="189" formatCode="#,##0_ ;\-#,##0\ "/>
    <numFmt numFmtId="190" formatCode="0.0"/>
    <numFmt numFmtId="191" formatCode="[$-FC19]d\ mmmm\ yyyy\ &quot;г.&quot;"/>
    <numFmt numFmtId="192" formatCode="#,##0.00_ ;[Red]\-#,##0.00\ "/>
    <numFmt numFmtId="193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2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90"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90" fontId="2" fillId="2" borderId="10" xfId="0" applyNumberFormat="1" applyFont="1" applyFill="1" applyBorder="1" applyAlignment="1">
      <alignment horizontal="center" vertical="center" wrapText="1"/>
    </xf>
    <xf numFmtId="190" fontId="3" fillId="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190" fontId="3" fillId="0" borderId="10" xfId="0" applyNumberFormat="1" applyFont="1" applyFill="1" applyBorder="1" applyAlignment="1">
      <alignment horizontal="right" vertical="center" wrapText="1"/>
    </xf>
    <xf numFmtId="190" fontId="8" fillId="2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right" vertical="center" wrapText="1"/>
    </xf>
    <xf numFmtId="4" fontId="8" fillId="2" borderId="10" xfId="0" applyNumberFormat="1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center" vertical="center" wrapText="1"/>
    </xf>
    <xf numFmtId="190" fontId="8" fillId="2" borderId="11" xfId="0" applyNumberFormat="1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right" vertical="center" wrapText="1"/>
    </xf>
    <xf numFmtId="4" fontId="8" fillId="2" borderId="11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190" fontId="7" fillId="0" borderId="13" xfId="0" applyNumberFormat="1" applyFont="1" applyFill="1" applyBorder="1" applyAlignment="1">
      <alignment horizontal="right" vertical="center" wrapText="1"/>
    </xf>
    <xf numFmtId="4" fontId="7" fillId="34" borderId="13" xfId="0" applyNumberFormat="1" applyFont="1" applyFill="1" applyBorder="1" applyAlignment="1">
      <alignment horizontal="right" vertical="center" wrapText="1"/>
    </xf>
    <xf numFmtId="190" fontId="2" fillId="2" borderId="14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190" fontId="3" fillId="2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9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" fontId="8" fillId="2" borderId="14" xfId="0" applyNumberFormat="1" applyFont="1" applyFill="1" applyBorder="1" applyAlignment="1">
      <alignment horizontal="right" vertical="center" wrapText="1"/>
    </xf>
    <xf numFmtId="4" fontId="8" fillId="34" borderId="14" xfId="0" applyNumberFormat="1" applyFont="1" applyFill="1" applyBorder="1" applyAlignment="1">
      <alignment horizontal="right" vertical="center" wrapText="1"/>
    </xf>
    <xf numFmtId="49" fontId="10" fillId="2" borderId="10" xfId="0" applyNumberFormat="1" applyFont="1" applyFill="1" applyBorder="1" applyAlignment="1">
      <alignment horizontal="left" vertical="center" wrapText="1"/>
    </xf>
    <xf numFmtId="49" fontId="10" fillId="2" borderId="15" xfId="0" applyNumberFormat="1" applyFont="1" applyFill="1" applyBorder="1" applyAlignment="1">
      <alignment horizontal="left" vertical="center" wrapText="1"/>
    </xf>
    <xf numFmtId="49" fontId="10" fillId="2" borderId="11" xfId="0" applyNumberFormat="1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190" fontId="2" fillId="0" borderId="16" xfId="0" applyNumberFormat="1" applyFont="1" applyFill="1" applyBorder="1" applyAlignment="1">
      <alignment horizontal="center" vertical="center" wrapText="1"/>
    </xf>
    <xf numFmtId="190" fontId="2" fillId="0" borderId="15" xfId="0" applyNumberFormat="1" applyFont="1" applyFill="1" applyBorder="1" applyAlignment="1">
      <alignment horizontal="center" vertical="center" wrapText="1"/>
    </xf>
    <xf numFmtId="190" fontId="2" fillId="0" borderId="1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left" vertical="center" wrapText="1"/>
    </xf>
    <xf numFmtId="49" fontId="2" fillId="2" borderId="21" xfId="0" applyNumberFormat="1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190" fontId="2" fillId="0" borderId="20" xfId="0" applyNumberFormat="1" applyFont="1" applyFill="1" applyBorder="1" applyAlignment="1">
      <alignment horizontal="center" vertical="center" wrapText="1"/>
    </xf>
    <xf numFmtId="190" fontId="2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3"/>
  <sheetViews>
    <sheetView view="pageLayout" zoomScale="70" zoomScaleNormal="73" zoomScalePageLayoutView="70" workbookViewId="0" topLeftCell="A1">
      <selection activeCell="D11" sqref="D11"/>
    </sheetView>
  </sheetViews>
  <sheetFormatPr defaultColWidth="9.140625" defaultRowHeight="12.75"/>
  <cols>
    <col min="1" max="1" width="9.140625" style="2" customWidth="1"/>
    <col min="2" max="2" width="60.7109375" style="2" customWidth="1"/>
    <col min="3" max="3" width="15.57421875" style="2" customWidth="1"/>
    <col min="4" max="4" width="15.28125" style="2" customWidth="1"/>
    <col min="5" max="5" width="15.57421875" style="2" customWidth="1"/>
    <col min="6" max="6" width="15.28125" style="2" customWidth="1"/>
    <col min="7" max="7" width="13.28125" style="2" customWidth="1"/>
    <col min="8" max="10" width="14.28125" style="2" customWidth="1"/>
    <col min="11" max="12" width="14.57421875" style="2" customWidth="1"/>
    <col min="13" max="16384" width="9.140625" style="2" customWidth="1"/>
  </cols>
  <sheetData>
    <row r="1" spans="1:12" ht="31.5" customHeight="1">
      <c r="A1" s="59" t="s">
        <v>34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2:12" ht="12.75" customHeigh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6" customFormat="1" ht="42.75" customHeight="1">
      <c r="A3" s="49" t="s">
        <v>0</v>
      </c>
      <c r="B3" s="49" t="s">
        <v>1</v>
      </c>
      <c r="C3" s="49" t="s">
        <v>4</v>
      </c>
      <c r="D3" s="60" t="s">
        <v>3</v>
      </c>
      <c r="E3" s="60"/>
      <c r="F3" s="60"/>
      <c r="G3" s="60"/>
      <c r="H3" s="60"/>
      <c r="I3" s="60"/>
      <c r="J3" s="60"/>
      <c r="K3" s="60"/>
      <c r="L3" s="60"/>
    </row>
    <row r="4" spans="1:12" s="6" customFormat="1" ht="35.25" customHeight="1">
      <c r="A4" s="50"/>
      <c r="B4" s="50"/>
      <c r="C4" s="50"/>
      <c r="D4" s="49" t="s">
        <v>8</v>
      </c>
      <c r="E4" s="60" t="s">
        <v>2</v>
      </c>
      <c r="F4" s="60"/>
      <c r="G4" s="60"/>
      <c r="H4" s="60"/>
      <c r="I4" s="60"/>
      <c r="J4" s="60"/>
      <c r="K4" s="60"/>
      <c r="L4" s="60"/>
    </row>
    <row r="5" spans="1:12" ht="36" customHeight="1">
      <c r="A5" s="51"/>
      <c r="B5" s="51"/>
      <c r="C5" s="51"/>
      <c r="D5" s="51"/>
      <c r="E5" s="4">
        <v>2014</v>
      </c>
      <c r="F5" s="4">
        <v>2015</v>
      </c>
      <c r="G5" s="4">
        <v>2016</v>
      </c>
      <c r="H5" s="4">
        <v>2017</v>
      </c>
      <c r="I5" s="4">
        <v>2018</v>
      </c>
      <c r="J5" s="4">
        <v>2019</v>
      </c>
      <c r="K5" s="4">
        <v>2020</v>
      </c>
      <c r="L5" s="4">
        <v>2021</v>
      </c>
    </row>
    <row r="6" spans="1:12" ht="18.7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2" ht="44.25" customHeight="1">
      <c r="A7" s="52" t="s">
        <v>23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4"/>
    </row>
    <row r="8" spans="1:12" ht="56.25" customHeight="1">
      <c r="A8" s="8" t="s">
        <v>5</v>
      </c>
      <c r="B8" s="12" t="s">
        <v>24</v>
      </c>
      <c r="C8" s="7" t="s">
        <v>25</v>
      </c>
      <c r="D8" s="7">
        <v>0</v>
      </c>
      <c r="E8" s="7">
        <v>1</v>
      </c>
      <c r="F8" s="7">
        <v>1</v>
      </c>
      <c r="G8" s="7">
        <v>0</v>
      </c>
      <c r="H8" s="7">
        <v>1</v>
      </c>
      <c r="I8" s="7">
        <v>1</v>
      </c>
      <c r="J8" s="7">
        <v>1</v>
      </c>
      <c r="K8" s="7">
        <v>1</v>
      </c>
      <c r="L8" s="7">
        <v>1</v>
      </c>
    </row>
    <row r="9" spans="1:12" ht="75.75" customHeight="1">
      <c r="A9" s="8" t="s">
        <v>30</v>
      </c>
      <c r="B9" s="12" t="s">
        <v>26</v>
      </c>
      <c r="C9" s="7" t="s">
        <v>25</v>
      </c>
      <c r="D9" s="7">
        <v>1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</row>
    <row r="10" spans="1:12" ht="59.25" customHeight="1">
      <c r="A10" s="8">
        <v>1</v>
      </c>
      <c r="B10" s="56" t="s">
        <v>27</v>
      </c>
      <c r="C10" s="57"/>
      <c r="D10" s="57"/>
      <c r="E10" s="57"/>
      <c r="F10" s="57"/>
      <c r="G10" s="57"/>
      <c r="H10" s="57"/>
      <c r="I10" s="57"/>
      <c r="J10" s="57"/>
      <c r="K10" s="57"/>
      <c r="L10" s="58"/>
    </row>
    <row r="11" spans="1:12" ht="93.75" customHeight="1">
      <c r="A11" s="8" t="s">
        <v>5</v>
      </c>
      <c r="B11" s="13" t="s">
        <v>28</v>
      </c>
      <c r="C11" s="8" t="s">
        <v>6</v>
      </c>
      <c r="D11" s="8" t="s">
        <v>7</v>
      </c>
      <c r="E11" s="8" t="s">
        <v>7</v>
      </c>
      <c r="F11" s="8" t="s">
        <v>7</v>
      </c>
      <c r="G11" s="8" t="s">
        <v>7</v>
      </c>
      <c r="H11" s="8" t="s">
        <v>7</v>
      </c>
      <c r="I11" s="8" t="s">
        <v>7</v>
      </c>
      <c r="J11" s="8" t="s">
        <v>7</v>
      </c>
      <c r="K11" s="8" t="s">
        <v>7</v>
      </c>
      <c r="L11" s="8" t="s">
        <v>7</v>
      </c>
    </row>
    <row r="12" spans="1:12" ht="68.25" customHeight="1">
      <c r="A12" s="8" t="s">
        <v>30</v>
      </c>
      <c r="B12" s="14" t="s">
        <v>29</v>
      </c>
      <c r="C12" s="8" t="s">
        <v>6</v>
      </c>
      <c r="D12" s="8" t="s">
        <v>7</v>
      </c>
      <c r="E12" s="8" t="s">
        <v>7</v>
      </c>
      <c r="F12" s="8" t="s">
        <v>7</v>
      </c>
      <c r="G12" s="8" t="s">
        <v>7</v>
      </c>
      <c r="H12" s="8" t="s">
        <v>7</v>
      </c>
      <c r="I12" s="8" t="s">
        <v>7</v>
      </c>
      <c r="J12" s="8" t="s">
        <v>7</v>
      </c>
      <c r="K12" s="8" t="s">
        <v>7</v>
      </c>
      <c r="L12" s="8" t="s">
        <v>7</v>
      </c>
    </row>
    <row r="13" spans="1:12" ht="51.75" customHeight="1">
      <c r="A13" s="8" t="s">
        <v>31</v>
      </c>
      <c r="B13" s="14" t="s">
        <v>32</v>
      </c>
      <c r="C13" s="3" t="s">
        <v>33</v>
      </c>
      <c r="D13" s="3">
        <v>65</v>
      </c>
      <c r="E13" s="3">
        <v>70</v>
      </c>
      <c r="F13" s="3">
        <v>75</v>
      </c>
      <c r="G13" s="3">
        <v>80</v>
      </c>
      <c r="H13" s="8" t="s">
        <v>44</v>
      </c>
      <c r="I13" s="3">
        <v>85</v>
      </c>
      <c r="J13" s="3">
        <v>100</v>
      </c>
      <c r="K13" s="3">
        <v>100</v>
      </c>
      <c r="L13" s="3">
        <v>100</v>
      </c>
    </row>
  </sheetData>
  <sheetProtection/>
  <mergeCells count="10">
    <mergeCell ref="C3:C5"/>
    <mergeCell ref="D4:D5"/>
    <mergeCell ref="A7:L7"/>
    <mergeCell ref="B2:L2"/>
    <mergeCell ref="B10:L10"/>
    <mergeCell ref="A1:L1"/>
    <mergeCell ref="E4:L4"/>
    <mergeCell ref="D3:L3"/>
    <mergeCell ref="A3:A5"/>
    <mergeCell ref="B3:B5"/>
  </mergeCells>
  <printOptions/>
  <pageMargins left="0" right="0" top="0.7874015748031497" bottom="0" header="0" footer="0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2"/>
  <sheetViews>
    <sheetView tabSelected="1" view="pageLayout" zoomScale="75" zoomScaleNormal="66" zoomScaleSheetLayoutView="73" zoomScalePageLayoutView="75" workbookViewId="0" topLeftCell="A7">
      <selection activeCell="E18" sqref="E18"/>
    </sheetView>
  </sheetViews>
  <sheetFormatPr defaultColWidth="9.140625" defaultRowHeight="12.75"/>
  <cols>
    <col min="1" max="1" width="8.28125" style="2" customWidth="1"/>
    <col min="2" max="2" width="32.00390625" style="2" customWidth="1"/>
    <col min="3" max="3" width="25.7109375" style="2" customWidth="1"/>
    <col min="4" max="4" width="13.8515625" style="2" customWidth="1"/>
    <col min="5" max="5" width="22.8515625" style="2" customWidth="1"/>
    <col min="6" max="6" width="13.7109375" style="2" customWidth="1"/>
    <col min="7" max="8" width="12.421875" style="2" customWidth="1"/>
    <col min="9" max="11" width="11.8515625" style="2" customWidth="1"/>
    <col min="12" max="12" width="11.7109375" style="2" customWidth="1"/>
    <col min="13" max="14" width="11.8515625" style="2" customWidth="1"/>
    <col min="15" max="16384" width="9.140625" style="2" customWidth="1"/>
  </cols>
  <sheetData>
    <row r="1" spans="1:14" ht="22.5" customHeight="1">
      <c r="A1" s="76" t="s">
        <v>35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4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7.75" customHeight="1">
      <c r="A3" s="60" t="s">
        <v>0</v>
      </c>
      <c r="B3" s="60" t="s">
        <v>9</v>
      </c>
      <c r="C3" s="60" t="s">
        <v>10</v>
      </c>
      <c r="D3" s="60" t="s">
        <v>11</v>
      </c>
      <c r="E3" s="60" t="s">
        <v>12</v>
      </c>
      <c r="F3" s="77" t="s">
        <v>15</v>
      </c>
      <c r="G3" s="78"/>
      <c r="H3" s="78"/>
      <c r="I3" s="78"/>
      <c r="J3" s="78"/>
      <c r="K3" s="78"/>
      <c r="L3" s="78"/>
      <c r="M3" s="78"/>
      <c r="N3" s="79"/>
    </row>
    <row r="4" spans="1:14" ht="18.75" customHeight="1">
      <c r="A4" s="60"/>
      <c r="B4" s="60"/>
      <c r="C4" s="60"/>
      <c r="D4" s="60"/>
      <c r="E4" s="60"/>
      <c r="F4" s="60" t="s">
        <v>13</v>
      </c>
      <c r="G4" s="60" t="s">
        <v>14</v>
      </c>
      <c r="H4" s="60"/>
      <c r="I4" s="60"/>
      <c r="J4" s="60"/>
      <c r="K4" s="60"/>
      <c r="L4" s="60"/>
      <c r="M4" s="60"/>
      <c r="N4" s="60"/>
    </row>
    <row r="5" spans="1:14" ht="15.75">
      <c r="A5" s="60"/>
      <c r="B5" s="60"/>
      <c r="C5" s="60"/>
      <c r="D5" s="60"/>
      <c r="E5" s="60"/>
      <c r="F5" s="60"/>
      <c r="G5" s="4">
        <v>2014</v>
      </c>
      <c r="H5" s="4">
        <v>2015</v>
      </c>
      <c r="I5" s="4">
        <v>2016</v>
      </c>
      <c r="J5" s="4">
        <v>2017</v>
      </c>
      <c r="K5" s="4">
        <v>2018</v>
      </c>
      <c r="L5" s="4">
        <v>2019</v>
      </c>
      <c r="M5" s="4">
        <v>2020</v>
      </c>
      <c r="N5" s="4">
        <v>2021</v>
      </c>
    </row>
    <row r="6" spans="1:14" s="1" customFormat="1" ht="35.25" customHeight="1">
      <c r="A6" s="3" t="s">
        <v>16</v>
      </c>
      <c r="B6" s="70" t="s">
        <v>22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</row>
    <row r="7" spans="1:14" s="1" customFormat="1" ht="27.75" customHeight="1">
      <c r="A7" s="9" t="s">
        <v>5</v>
      </c>
      <c r="B7" s="70" t="s">
        <v>36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</row>
    <row r="8" spans="1:14" ht="28.5" customHeight="1">
      <c r="A8" s="67" t="s">
        <v>17</v>
      </c>
      <c r="B8" s="64" t="s">
        <v>38</v>
      </c>
      <c r="C8" s="61" t="s">
        <v>43</v>
      </c>
      <c r="D8" s="73" t="s">
        <v>57</v>
      </c>
      <c r="E8" s="10" t="s">
        <v>19</v>
      </c>
      <c r="F8" s="15">
        <f>SUM(G8:N8)</f>
        <v>149532.15</v>
      </c>
      <c r="G8" s="15">
        <f>G11+G12+G14</f>
        <v>13831</v>
      </c>
      <c r="H8" s="15">
        <f aca="true" t="shared" si="0" ref="H8:N8">H11+H12+H14</f>
        <v>12964.199999999999</v>
      </c>
      <c r="I8" s="15">
        <f t="shared" si="0"/>
        <v>17826.059999999998</v>
      </c>
      <c r="J8" s="15">
        <f t="shared" si="0"/>
        <v>17870.37</v>
      </c>
      <c r="K8" s="15">
        <f t="shared" si="0"/>
        <v>19790.9</v>
      </c>
      <c r="L8" s="15">
        <f t="shared" si="0"/>
        <v>23144.5</v>
      </c>
      <c r="M8" s="15">
        <f>M11+M12+M14</f>
        <v>21836.74</v>
      </c>
      <c r="N8" s="15">
        <f t="shared" si="0"/>
        <v>22268.38</v>
      </c>
    </row>
    <row r="9" spans="1:14" ht="31.5">
      <c r="A9" s="68"/>
      <c r="B9" s="65"/>
      <c r="C9" s="62"/>
      <c r="D9" s="74"/>
      <c r="E9" s="10" t="s">
        <v>48</v>
      </c>
      <c r="F9" s="15">
        <f>SUM(G9:N9)</f>
        <v>263.75</v>
      </c>
      <c r="G9" s="15">
        <f>G13</f>
        <v>0</v>
      </c>
      <c r="H9" s="15">
        <f aca="true" t="shared" si="1" ref="H9:N9">H13</f>
        <v>0</v>
      </c>
      <c r="I9" s="15">
        <f t="shared" si="1"/>
        <v>0</v>
      </c>
      <c r="J9" s="15">
        <f t="shared" si="1"/>
        <v>0</v>
      </c>
      <c r="K9" s="15">
        <f t="shared" si="1"/>
        <v>263.75</v>
      </c>
      <c r="L9" s="15">
        <f t="shared" si="1"/>
        <v>0</v>
      </c>
      <c r="M9" s="15">
        <f>M13</f>
        <v>0</v>
      </c>
      <c r="N9" s="15">
        <f t="shared" si="1"/>
        <v>0</v>
      </c>
    </row>
    <row r="10" spans="1:14" ht="31.5">
      <c r="A10" s="69"/>
      <c r="B10" s="66"/>
      <c r="C10" s="63"/>
      <c r="D10" s="75"/>
      <c r="E10" s="11" t="s">
        <v>59</v>
      </c>
      <c r="F10" s="16">
        <f>SUM(G10:N10)</f>
        <v>149795.9</v>
      </c>
      <c r="G10" s="16">
        <f>SUM(G8:G9)</f>
        <v>13831</v>
      </c>
      <c r="H10" s="16">
        <f aca="true" t="shared" si="2" ref="H10:N10">SUM(H8:H9)</f>
        <v>12964.199999999999</v>
      </c>
      <c r="I10" s="16">
        <f t="shared" si="2"/>
        <v>17826.059999999998</v>
      </c>
      <c r="J10" s="16">
        <f t="shared" si="2"/>
        <v>17870.37</v>
      </c>
      <c r="K10" s="16">
        <f t="shared" si="2"/>
        <v>20054.65</v>
      </c>
      <c r="L10" s="16">
        <f t="shared" si="2"/>
        <v>23144.5</v>
      </c>
      <c r="M10" s="16">
        <f>SUM(M8:M9)</f>
        <v>21836.74</v>
      </c>
      <c r="N10" s="16">
        <f t="shared" si="2"/>
        <v>22268.38</v>
      </c>
    </row>
    <row r="11" spans="1:14" ht="36">
      <c r="A11" s="42" t="s">
        <v>46</v>
      </c>
      <c r="B11" s="46" t="s">
        <v>40</v>
      </c>
      <c r="C11" s="38" t="s">
        <v>42</v>
      </c>
      <c r="D11" s="39" t="s">
        <v>57</v>
      </c>
      <c r="E11" s="19" t="s">
        <v>19</v>
      </c>
      <c r="F11" s="20">
        <f aca="true" t="shared" si="3" ref="F11:F16">SUM(G11:N11)</f>
        <v>148423.87</v>
      </c>
      <c r="G11" s="21">
        <v>13006</v>
      </c>
      <c r="H11" s="21">
        <f>14270.82-1224-352</f>
        <v>12694.82</v>
      </c>
      <c r="I11" s="21">
        <f>15988+430+250+300+1788.46-450+120.1-600.5</f>
        <v>17826.059999999998</v>
      </c>
      <c r="J11" s="21">
        <f>19386.28-1308.91-207</f>
        <v>17870.37</v>
      </c>
      <c r="K11" s="21">
        <f>20429.9-13.9+655+324-1618</f>
        <v>19777</v>
      </c>
      <c r="L11" s="21">
        <f>20249.9+1094.6+1800</f>
        <v>23144.5</v>
      </c>
      <c r="M11" s="21">
        <v>21836.74</v>
      </c>
      <c r="N11" s="21">
        <v>22268.38</v>
      </c>
    </row>
    <row r="12" spans="1:14" ht="80.25" customHeight="1">
      <c r="A12" s="42" t="s">
        <v>47</v>
      </c>
      <c r="B12" s="46" t="s">
        <v>54</v>
      </c>
      <c r="C12" s="38" t="s">
        <v>42</v>
      </c>
      <c r="D12" s="40">
        <v>2018</v>
      </c>
      <c r="E12" s="19" t="s">
        <v>19</v>
      </c>
      <c r="F12" s="20">
        <f t="shared" si="3"/>
        <v>13.9</v>
      </c>
      <c r="G12" s="21"/>
      <c r="H12" s="21"/>
      <c r="I12" s="21"/>
      <c r="J12" s="21"/>
      <c r="K12" s="21">
        <v>13.9</v>
      </c>
      <c r="L12" s="21"/>
      <c r="M12" s="21"/>
      <c r="N12" s="21"/>
    </row>
    <row r="13" spans="1:14" ht="84">
      <c r="A13" s="37" t="s">
        <v>51</v>
      </c>
      <c r="B13" s="47" t="s">
        <v>55</v>
      </c>
      <c r="C13" s="38" t="s">
        <v>42</v>
      </c>
      <c r="D13" s="40" t="s">
        <v>53</v>
      </c>
      <c r="E13" s="19" t="s">
        <v>48</v>
      </c>
      <c r="F13" s="20">
        <f t="shared" si="3"/>
        <v>263.75</v>
      </c>
      <c r="G13" s="21"/>
      <c r="H13" s="21"/>
      <c r="I13" s="21"/>
      <c r="J13" s="21"/>
      <c r="K13" s="21">
        <v>263.75</v>
      </c>
      <c r="L13" s="21"/>
      <c r="M13" s="21"/>
      <c r="N13" s="21"/>
    </row>
    <row r="14" spans="1:14" ht="39" thickBot="1">
      <c r="A14" s="43" t="s">
        <v>50</v>
      </c>
      <c r="B14" s="48" t="s">
        <v>41</v>
      </c>
      <c r="C14" s="22" t="s">
        <v>37</v>
      </c>
      <c r="D14" s="41" t="s">
        <v>52</v>
      </c>
      <c r="E14" s="23" t="s">
        <v>19</v>
      </c>
      <c r="F14" s="24">
        <f t="shared" si="3"/>
        <v>1094.38</v>
      </c>
      <c r="G14" s="25">
        <v>825</v>
      </c>
      <c r="H14" s="25">
        <f>266.7+2.68</f>
        <v>269.38</v>
      </c>
      <c r="I14" s="25"/>
      <c r="J14" s="25"/>
      <c r="K14" s="25"/>
      <c r="L14" s="25"/>
      <c r="M14" s="25"/>
      <c r="N14" s="25"/>
    </row>
    <row r="15" spans="1:14" ht="30" customHeight="1">
      <c r="A15" s="80" t="s">
        <v>39</v>
      </c>
      <c r="B15" s="82" t="s">
        <v>45</v>
      </c>
      <c r="C15" s="84" t="s">
        <v>56</v>
      </c>
      <c r="D15" s="88" t="s">
        <v>18</v>
      </c>
      <c r="E15" s="33" t="s">
        <v>19</v>
      </c>
      <c r="F15" s="45">
        <f t="shared" si="3"/>
        <v>3509.5</v>
      </c>
      <c r="G15" s="44">
        <v>2659.5</v>
      </c>
      <c r="H15" s="34"/>
      <c r="I15" s="44">
        <f>3007-3007+450</f>
        <v>450</v>
      </c>
      <c r="J15" s="44">
        <v>400</v>
      </c>
      <c r="K15" s="34"/>
      <c r="L15" s="34"/>
      <c r="M15" s="34"/>
      <c r="N15" s="34"/>
    </row>
    <row r="16" spans="1:14" ht="40.5" customHeight="1" thickBot="1">
      <c r="A16" s="81"/>
      <c r="B16" s="83"/>
      <c r="C16" s="85"/>
      <c r="D16" s="89"/>
      <c r="E16" s="11" t="s">
        <v>59</v>
      </c>
      <c r="F16" s="36">
        <f t="shared" si="3"/>
        <v>3509.5</v>
      </c>
      <c r="G16" s="36">
        <f aca="true" t="shared" si="4" ref="G16:N16">SUM(G15:G15)</f>
        <v>2659.5</v>
      </c>
      <c r="H16" s="36">
        <f t="shared" si="4"/>
        <v>0</v>
      </c>
      <c r="I16" s="36">
        <f t="shared" si="4"/>
        <v>450</v>
      </c>
      <c r="J16" s="36">
        <f t="shared" si="4"/>
        <v>400</v>
      </c>
      <c r="K16" s="36">
        <f t="shared" si="4"/>
        <v>0</v>
      </c>
      <c r="L16" s="36">
        <f>SUM(L15:L15)</f>
        <v>0</v>
      </c>
      <c r="M16" s="36">
        <f>SUM(M15:M15)</f>
        <v>0</v>
      </c>
      <c r="N16" s="36">
        <f t="shared" si="4"/>
        <v>0</v>
      </c>
    </row>
    <row r="17" spans="1:14" ht="47.25">
      <c r="A17" s="80" t="s">
        <v>58</v>
      </c>
      <c r="B17" s="82" t="s">
        <v>62</v>
      </c>
      <c r="C17" s="84" t="s">
        <v>42</v>
      </c>
      <c r="D17" s="86" t="s">
        <v>63</v>
      </c>
      <c r="E17" s="33" t="s">
        <v>60</v>
      </c>
      <c r="F17" s="45">
        <f aca="true" t="shared" si="5" ref="F17:F22">SUM(G17:N17)</f>
        <v>22390.33</v>
      </c>
      <c r="G17" s="44"/>
      <c r="H17" s="34"/>
      <c r="I17" s="44"/>
      <c r="J17" s="44"/>
      <c r="K17" s="34"/>
      <c r="L17" s="34">
        <f>0+6562.06</f>
        <v>6562.06</v>
      </c>
      <c r="M17" s="34">
        <f>0+15828.27</f>
        <v>15828.27</v>
      </c>
      <c r="N17" s="34"/>
    </row>
    <row r="18" spans="1:14" ht="32.25" thickBot="1">
      <c r="A18" s="81"/>
      <c r="B18" s="83"/>
      <c r="C18" s="85"/>
      <c r="D18" s="87"/>
      <c r="E18" s="35" t="s">
        <v>59</v>
      </c>
      <c r="F18" s="36">
        <f t="shared" si="5"/>
        <v>22390.33</v>
      </c>
      <c r="G18" s="36">
        <f aca="true" t="shared" si="6" ref="G18:N18">SUM(G17:G17)</f>
        <v>0</v>
      </c>
      <c r="H18" s="36">
        <f t="shared" si="6"/>
        <v>0</v>
      </c>
      <c r="I18" s="36">
        <f t="shared" si="6"/>
        <v>0</v>
      </c>
      <c r="J18" s="36">
        <f t="shared" si="6"/>
        <v>0</v>
      </c>
      <c r="K18" s="36">
        <f t="shared" si="6"/>
        <v>0</v>
      </c>
      <c r="L18" s="36">
        <f t="shared" si="6"/>
        <v>6562.06</v>
      </c>
      <c r="M18" s="36">
        <f t="shared" si="6"/>
        <v>15828.27</v>
      </c>
      <c r="N18" s="36">
        <f t="shared" si="6"/>
        <v>0</v>
      </c>
    </row>
    <row r="19" spans="1:14" s="1" customFormat="1" ht="36.75" customHeight="1">
      <c r="A19" s="28"/>
      <c r="B19" s="29" t="s">
        <v>20</v>
      </c>
      <c r="C19" s="30"/>
      <c r="D19" s="31"/>
      <c r="E19" s="31"/>
      <c r="F19" s="32">
        <f t="shared" si="5"/>
        <v>175695.73</v>
      </c>
      <c r="G19" s="32">
        <f>G10+G16+G18</f>
        <v>16490.5</v>
      </c>
      <c r="H19" s="32">
        <f aca="true" t="shared" si="7" ref="H19:N19">H10+H16+H18</f>
        <v>12964.199999999999</v>
      </c>
      <c r="I19" s="32">
        <f t="shared" si="7"/>
        <v>18276.059999999998</v>
      </c>
      <c r="J19" s="32">
        <f t="shared" si="7"/>
        <v>18270.37</v>
      </c>
      <c r="K19" s="32">
        <f t="shared" si="7"/>
        <v>20054.65</v>
      </c>
      <c r="L19" s="32">
        <f t="shared" si="7"/>
        <v>29706.56</v>
      </c>
      <c r="M19" s="32">
        <f t="shared" si="7"/>
        <v>37665.01</v>
      </c>
      <c r="N19" s="32">
        <f t="shared" si="7"/>
        <v>22268.38</v>
      </c>
    </row>
    <row r="20" spans="1:14" s="1" customFormat="1" ht="24" customHeight="1">
      <c r="A20" s="26"/>
      <c r="B20" s="27" t="s">
        <v>21</v>
      </c>
      <c r="C20" s="17"/>
      <c r="D20" s="18"/>
      <c r="E20" s="18"/>
      <c r="F20" s="15">
        <f t="shared" si="5"/>
        <v>153041.65</v>
      </c>
      <c r="G20" s="15">
        <f>G8+G15</f>
        <v>16490.5</v>
      </c>
      <c r="H20" s="15">
        <f aca="true" t="shared" si="8" ref="H20:N20">H8+H15</f>
        <v>12964.199999999999</v>
      </c>
      <c r="I20" s="15">
        <f t="shared" si="8"/>
        <v>18276.059999999998</v>
      </c>
      <c r="J20" s="15">
        <f t="shared" si="8"/>
        <v>18270.37</v>
      </c>
      <c r="K20" s="15">
        <f t="shared" si="8"/>
        <v>19790.9</v>
      </c>
      <c r="L20" s="15">
        <f t="shared" si="8"/>
        <v>23144.5</v>
      </c>
      <c r="M20" s="15">
        <f>M8+M15</f>
        <v>21836.74</v>
      </c>
      <c r="N20" s="15">
        <f t="shared" si="8"/>
        <v>22268.38</v>
      </c>
    </row>
    <row r="21" spans="1:14" ht="31.5">
      <c r="A21" s="3"/>
      <c r="B21" s="27" t="s">
        <v>49</v>
      </c>
      <c r="C21" s="17"/>
      <c r="D21" s="18"/>
      <c r="E21" s="18"/>
      <c r="F21" s="15">
        <f t="shared" si="5"/>
        <v>263.75</v>
      </c>
      <c r="G21" s="15">
        <f>G9</f>
        <v>0</v>
      </c>
      <c r="H21" s="15">
        <f aca="true" t="shared" si="9" ref="H21:N21">H9</f>
        <v>0</v>
      </c>
      <c r="I21" s="15">
        <f t="shared" si="9"/>
        <v>0</v>
      </c>
      <c r="J21" s="15">
        <f t="shared" si="9"/>
        <v>0</v>
      </c>
      <c r="K21" s="15">
        <f t="shared" si="9"/>
        <v>263.75</v>
      </c>
      <c r="L21" s="15">
        <f t="shared" si="9"/>
        <v>0</v>
      </c>
      <c r="M21" s="15">
        <f>M9</f>
        <v>0</v>
      </c>
      <c r="N21" s="15">
        <f t="shared" si="9"/>
        <v>0</v>
      </c>
    </row>
    <row r="22" spans="1:14" ht="47.25">
      <c r="A22" s="3"/>
      <c r="B22" s="27" t="s">
        <v>61</v>
      </c>
      <c r="C22" s="17"/>
      <c r="D22" s="18"/>
      <c r="E22" s="18"/>
      <c r="F22" s="15">
        <f t="shared" si="5"/>
        <v>22390.33</v>
      </c>
      <c r="G22" s="15">
        <f>G17</f>
        <v>0</v>
      </c>
      <c r="H22" s="15">
        <f aca="true" t="shared" si="10" ref="H22:N22">H17</f>
        <v>0</v>
      </c>
      <c r="I22" s="15">
        <f t="shared" si="10"/>
        <v>0</v>
      </c>
      <c r="J22" s="15">
        <f t="shared" si="10"/>
        <v>0</v>
      </c>
      <c r="K22" s="15">
        <f t="shared" si="10"/>
        <v>0</v>
      </c>
      <c r="L22" s="15">
        <f t="shared" si="10"/>
        <v>6562.06</v>
      </c>
      <c r="M22" s="15">
        <f t="shared" si="10"/>
        <v>15828.27</v>
      </c>
      <c r="N22" s="15">
        <f t="shared" si="10"/>
        <v>0</v>
      </c>
    </row>
  </sheetData>
  <sheetProtection/>
  <mergeCells count="23">
    <mergeCell ref="A17:A18"/>
    <mergeCell ref="B17:B18"/>
    <mergeCell ref="C17:C18"/>
    <mergeCell ref="D17:D18"/>
    <mergeCell ref="B15:B16"/>
    <mergeCell ref="A15:A16"/>
    <mergeCell ref="D15:D16"/>
    <mergeCell ref="C15:C16"/>
    <mergeCell ref="A1:N1"/>
    <mergeCell ref="F4:F5"/>
    <mergeCell ref="G4:N4"/>
    <mergeCell ref="F3:N3"/>
    <mergeCell ref="E3:E5"/>
    <mergeCell ref="C3:C5"/>
    <mergeCell ref="A3:A5"/>
    <mergeCell ref="B3:B5"/>
    <mergeCell ref="D3:D5"/>
    <mergeCell ref="C8:C10"/>
    <mergeCell ref="B8:B10"/>
    <mergeCell ref="A8:A10"/>
    <mergeCell ref="B6:N6"/>
    <mergeCell ref="B7:N7"/>
    <mergeCell ref="D8:D10"/>
  </mergeCells>
  <printOptions horizontalCentered="1"/>
  <pageMargins left="0" right="0" top="0.3937007874015748" bottom="0" header="0" footer="0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Анастасия А. Овчинникова</cp:lastModifiedBy>
  <cp:lastPrinted>2019-07-26T08:32:37Z</cp:lastPrinted>
  <dcterms:created xsi:type="dcterms:W3CDTF">2012-11-23T12:36:28Z</dcterms:created>
  <dcterms:modified xsi:type="dcterms:W3CDTF">2019-08-01T09:09:51Z</dcterms:modified>
  <cp:category/>
  <cp:version/>
  <cp:contentType/>
  <cp:contentStatus/>
</cp:coreProperties>
</file>