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35" windowWidth="10005" windowHeight="820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<sst xmlns="http://schemas.openxmlformats.org/spreadsheetml/2006/main" count="505" uniqueCount="182">
  <si>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</si>
  <si>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</si>
  <si>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</si>
  <si>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</si>
  <si>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</si>
  <si>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</si>
  <si>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</si>
  <si>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</si>
  <si>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</si>
  <si>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Объемы финансирования по источникам
(тыс. руб.)</t>
  </si>
  <si>
    <t>1.</t>
  </si>
  <si>
    <t>Местный бюджет</t>
  </si>
  <si>
    <t>Итого за счет всех источников</t>
  </si>
  <si>
    <t>1.2</t>
  </si>
  <si>
    <t>Таблица № 1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</si>
  <si>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</si>
  <si>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</si>
  <si>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</si>
  <si>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</si>
  <si>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</si>
  <si>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t>2</t>
  </si>
  <si>
    <t>2.1</t>
  </si>
  <si>
    <t>2.2</t>
  </si>
  <si>
    <t>1</t>
  </si>
  <si>
    <t>2.</t>
  </si>
  <si>
    <t>%</t>
  </si>
  <si>
    <t>3. Перечень основных подпрограммных мероприятий "Взаимодействие администрации муниципального образования Кандалакшский район с местным сообществом"</t>
  </si>
  <si>
    <t xml:space="preserve"> Цель № 1: Развитие взаимодействия администрации муниципального образования Кандалакшский район сообществом местным сообществом</t>
  </si>
  <si>
    <t>Встреча главы администрации с членами городской общественной организацией блокадников и жителей блокадного Ленинграда</t>
  </si>
  <si>
    <t xml:space="preserve">Администрация муниципального образования </t>
  </si>
  <si>
    <t>1.3</t>
  </si>
  <si>
    <t>Проведение мероприятий в рамках празднования Дня Победы в Великой Отечественной войне 1941-1945, Дня освобождения села Алакуртти от немецко-фашистских захватчиков</t>
  </si>
  <si>
    <t>1.4</t>
  </si>
  <si>
    <t>Торжественная встреча с руководителями организаций Кандалакшского района, посвященная подведению итогов работы в 2014-ом, 2015-ом, 2016 - ом годах</t>
  </si>
  <si>
    <t>1.5</t>
  </si>
  <si>
    <t>Чествование долгожителей</t>
  </si>
  <si>
    <t>1.6</t>
  </si>
  <si>
    <t>Траурные мероприятия с участием главы администрации муниципального образования, заместителей главы администрации муниципального образования</t>
  </si>
  <si>
    <t>1.7</t>
  </si>
  <si>
    <t>Встречи главы администрации с жителями Кандалакшского района</t>
  </si>
  <si>
    <t>1.8</t>
  </si>
  <si>
    <t>Приемы главой администрации населения Кандалакшского района по личным вопросам, в том числе посредством Интернет-технологий</t>
  </si>
  <si>
    <t>1.9</t>
  </si>
  <si>
    <t>Праздничные мероприятия, торжественные приемы, чествования, организуемые органами государственной власти, органами местного самоуправления, территориальными органами федеральных служб, организациями, учреждениями Кандалакшского района с участием главы администрации муниципального образования, заместителей главы администрации муниципального образования</t>
  </si>
  <si>
    <t>1.10</t>
  </si>
  <si>
    <t>1.11</t>
  </si>
  <si>
    <t>Мероприятия в рамках празднования вывода групп войск из Афганистана</t>
  </si>
  <si>
    <t>Задача 2: Создание благоприятных условий для развития и сохранения нематериального культурного наследия</t>
  </si>
  <si>
    <t>Проведение фестивалей, акций, флэш-мобов, мероприятий в рамках реализации социально-значимых проектов на территории Кандалакшского района</t>
  </si>
  <si>
    <t>Изготовление печатной продукции социальной направленности</t>
  </si>
  <si>
    <t>2.3</t>
  </si>
  <si>
    <t>Организация акции в рамках празднования Весенней недели добра</t>
  </si>
  <si>
    <t>2.4</t>
  </si>
  <si>
    <t>Мероприятия в рамках празднования Международного дня семьи, Дня защиты детей, Дня памяти и скорби, Дня матери, Всемирного Дня без табака, Дня любви, семьи и верности</t>
  </si>
  <si>
    <t>2.5</t>
  </si>
  <si>
    <t>Проведение мероприятий в рамках Дня молодежи</t>
  </si>
  <si>
    <t>2.6</t>
  </si>
  <si>
    <t>Организация и проведение субботников</t>
  </si>
  <si>
    <t>2.7</t>
  </si>
  <si>
    <t>Организация и проведение туристического слета представителей НКО</t>
  </si>
  <si>
    <t>2.8</t>
  </si>
  <si>
    <t>Мероприятия, посвященные Дню пожилого человека</t>
  </si>
  <si>
    <t>2.9</t>
  </si>
  <si>
    <t>Организация и проведение мероприятий в рамках Декады инвалидов</t>
  </si>
  <si>
    <t>3</t>
  </si>
  <si>
    <r>
      <t xml:space="preserve"> </t>
    </r>
    <r>
      <rPr>
        <b/>
        <sz val="12"/>
        <rFont val="Times New Roman"/>
        <family val="1"/>
      </rPr>
      <t>Задача 3: Обеспечение участия населения в принятии решений органами местного самоуправления</t>
    </r>
  </si>
  <si>
    <t>3.1</t>
  </si>
  <si>
    <t>Участие представителей общественности в заседаниях Советов депутатов муниципальных образований Кандалакшского района</t>
  </si>
  <si>
    <t>3.2</t>
  </si>
  <si>
    <t>Участие представителей общественности в публичных слушаниях</t>
  </si>
  <si>
    <t>3.3</t>
  </si>
  <si>
    <t>Участие представителей общественности в работе коллегиальных органов муниципального образования Кандалакшский район</t>
  </si>
  <si>
    <t>3.4</t>
  </si>
  <si>
    <t>Проведение «круглых столов» по актуальным вопросам</t>
  </si>
  <si>
    <t>3.5</t>
  </si>
  <si>
    <t>Взаимодействие с Координационным советом общественности</t>
  </si>
  <si>
    <t>3.6</t>
  </si>
  <si>
    <t>Анализ письменных и устных обращений граждан к главе администрации с целью выявления и поддержки предложений и инициатив</t>
  </si>
  <si>
    <t>3.7</t>
  </si>
  <si>
    <t>Изготовление печатной и сувенирной продукции с символикой Кандалакшского района</t>
  </si>
  <si>
    <t>3.8</t>
  </si>
  <si>
    <t>Проведение встреч с населением в микрорайонах города Кандалакша, населенных пунктах района</t>
  </si>
  <si>
    <t>3.9</t>
  </si>
  <si>
    <t>Встречи должностных лиц органов местного самоуправления со старшеклассниками</t>
  </si>
  <si>
    <t>4</t>
  </si>
  <si>
    <t>Задача 4: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</si>
  <si>
    <t>4.1</t>
  </si>
  <si>
    <t>4.2</t>
  </si>
  <si>
    <t>вклад физических лиц (граждан)</t>
  </si>
  <si>
    <t>вклад юридических лиц</t>
  </si>
  <si>
    <t>4.2.1</t>
  </si>
  <si>
    <t>4.3</t>
  </si>
  <si>
    <t>4.3.1</t>
  </si>
  <si>
    <t>4.4</t>
  </si>
  <si>
    <t>4.5</t>
  </si>
  <si>
    <t>Совет депутатов муниципального образования</t>
  </si>
  <si>
    <t>4.6</t>
  </si>
  <si>
    <t>Внебюджетные источники, в т.ч.:</t>
  </si>
  <si>
    <t>Цель:  развитие взаимодействия администрации муниципального образования Кандалакшский район сообществом местным сообществом</t>
  </si>
  <si>
    <t xml:space="preserve">Показатель (индикатор):Доля общественных организаций (объединений), участвующих в мероприятиях, проводимых администрацией от общего количества зарегистрированных на территории района общественных организаций  (объединений) 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</si>
  <si>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Обеспечение эффективной работы по установлению коммуникации между администрацией и местным сообществом</t>
    </r>
  </si>
  <si>
    <t>Проведение встреч главы администрации с представителями НКО</t>
  </si>
  <si>
    <t>Кол-во встреч</t>
  </si>
  <si>
    <t>Участие главы администрации, заместителей главы администрации в мероприятиях, организуемых организациями района</t>
  </si>
  <si>
    <t>Кол-во мероприятий</t>
  </si>
  <si>
    <t>Проведение мероприятий в рамках всероссийских и международных праздников</t>
  </si>
  <si>
    <t>Проведение встреч главы администрации с населением Кандалакшского района</t>
  </si>
  <si>
    <t>Проведение заседаний Координационного совета общественности</t>
  </si>
  <si>
    <t>Письменные обращения граждан</t>
  </si>
  <si>
    <t>Кол-во обращений</t>
  </si>
  <si>
    <t>Устные обращения граждан</t>
  </si>
  <si>
    <t>Ко-во обращений</t>
  </si>
  <si>
    <t>20</t>
  </si>
  <si>
    <t>0</t>
  </si>
  <si>
    <t>30</t>
  </si>
  <si>
    <t>15</t>
  </si>
  <si>
    <t>6</t>
  </si>
  <si>
    <t>375</t>
  </si>
  <si>
    <t>500</t>
  </si>
  <si>
    <t>200</t>
  </si>
  <si>
    <t>70</t>
  </si>
  <si>
    <t>130</t>
  </si>
  <si>
    <t>50</t>
  </si>
  <si>
    <t>Проведение мероприятий, направленных на решение общественно-значимых задач</t>
  </si>
  <si>
    <t>Проведение мероприятий, направленных на поддержку гражданских инициатив</t>
  </si>
  <si>
    <t>5</t>
  </si>
  <si>
    <t>Участие представителей общественности в решении вопросов местного значения</t>
  </si>
  <si>
    <t>Основное мероприятие 1: Организация мероприятий с местным сообществом и иных мероприятий</t>
  </si>
  <si>
    <t>Основное мероприятие 2: Поддержка местных инициатив</t>
  </si>
  <si>
    <t>да - 1/нет - 0</t>
  </si>
  <si>
    <t>Мероприятие: Обустройство Аллеи Дружбы по ул. 50 лет Октября</t>
  </si>
  <si>
    <t>Основное мероприятие 3: Популяризация заслуг отдельных граждан</t>
  </si>
  <si>
    <t>Мероприятие: Изготовление и монтаж стелы «Доска почета»</t>
  </si>
  <si>
    <t>Основное мероприятие 4: Организация и проведение имиджевого мероприятия всероссийского значения регата крейсерских яхт «Паруса Кандалакши».</t>
  </si>
  <si>
    <t>Основное мероприятие 5: Приобретение сувенирной продукции в рамках празднования 500-летия Кандалакши и Кандалакшского района</t>
  </si>
  <si>
    <t>Основное мероприятие 6: Прием иностранных делегаций</t>
  </si>
  <si>
    <t>136</t>
  </si>
  <si>
    <t>134</t>
  </si>
  <si>
    <t>-</t>
  </si>
  <si>
    <t>140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</si>
  <si>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Создание благоприятных условий для развития и сохранения нематериального культурного наследия</t>
    </r>
  </si>
  <si>
    <r>
      <rPr>
        <b/>
        <sz val="12"/>
        <rFont val="Times New Roman"/>
        <family val="1"/>
      </rPr>
      <t>Задача 3:</t>
    </r>
    <r>
      <rPr>
        <sz val="12"/>
        <rFont val="Times New Roman"/>
        <family val="1"/>
      </rPr>
      <t xml:space="preserve"> Обеспечение участия населения в принятии решений органами местного самоуправления</t>
    </r>
  </si>
  <si>
    <r>
      <rPr>
        <b/>
        <sz val="12"/>
        <rFont val="Times New Roman"/>
        <family val="1"/>
      </rPr>
      <t>Задача 4:</t>
    </r>
    <r>
      <rPr>
        <sz val="12"/>
        <rFont val="Times New Roman"/>
        <family val="1"/>
      </rPr>
      <t xml:space="preserve">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  </r>
  </si>
  <si>
    <t>Торжественная встреча с Почетными гражданами Кандалакшского района</t>
  </si>
  <si>
    <t>Областной, федеральный бюджет</t>
  </si>
  <si>
    <t>3.10</t>
  </si>
  <si>
    <t>Итого финансирования</t>
  </si>
  <si>
    <t>Задача 1: Обеспечение эффективной работы по установлению коммуникации между администрацией муниципального образования и местным сообществом</t>
  </si>
  <si>
    <t>4.1.1.</t>
  </si>
  <si>
    <t>организация мероприятий с местным сообществом и иных мероприятий</t>
  </si>
  <si>
    <t xml:space="preserve">Основное мероприятие 1
Организация мероприятий с местным сообществом и иных мероприятий, в том числе:
</t>
  </si>
  <si>
    <t>Основное мероприятие 2
Поддержка местных инициатив, в том числе:</t>
  </si>
  <si>
    <t>4.2.</t>
  </si>
  <si>
    <t>Администрация муниципального образования, КИОиТП</t>
  </si>
  <si>
    <t>Организация поздравления победителей конкурсов, фестивалей, олимпиад, поздравления с праздниками Новый  год, Международный женский день,  День защитников Отечества, День знаний, профессиональными праздниками</t>
  </si>
  <si>
    <t>4.2.1.</t>
  </si>
  <si>
    <t>4.2.2.</t>
  </si>
  <si>
    <t>4.3.</t>
  </si>
  <si>
    <t>Мероприятие:                                                                                                              поддержка местных инициатив</t>
  </si>
  <si>
    <t>Мероприятие:                                                                                                                  обустройство Аллеи Дружбы по ул. 50 лет Октября</t>
  </si>
  <si>
    <t>4.4.</t>
  </si>
  <si>
    <t xml:space="preserve">Администрация муниципального образования, Управление образования </t>
  </si>
  <si>
    <t>4.5.</t>
  </si>
  <si>
    <t>4.6.</t>
  </si>
  <si>
    <t>5.</t>
  </si>
  <si>
    <t>Всего финансирования в том числе по источникам:</t>
  </si>
  <si>
    <t>2. Основные целевые индикаторы и показатели эффективности реализации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"Взаимодействие администрации муниципального образования Кандалакшский район с местным сообществом"</t>
  </si>
  <si>
    <t>Администрация муниципального образования, Управление образования, Совет депутатов муниципального образования</t>
  </si>
  <si>
    <t xml:space="preserve">Основное мероприятие 3
Популяризация заслуг отдельных граждан, в том числе: Изготовление и монтаж стелы «Доска почета»
</t>
  </si>
  <si>
    <t>Основное мероприятие 5
Приобретение сувенирной продукции в рамках празднования 500-летия Кандалакши и 90-летия Кандалакшского района</t>
  </si>
  <si>
    <t>Основное мероприятие 6
Прием иностранных делегаций в рамках празднования 500-летия Кандалакши и 90-летия Кандалакшского района</t>
  </si>
  <si>
    <t>2017-2018</t>
  </si>
  <si>
    <t>Основное мероприятие 4
Организация и проведение имиджевого мероприятия регата крейсерских яхт «Портовая гонка «Паруса Кандалакши»</t>
  </si>
  <si>
    <t>2014</t>
  </si>
  <si>
    <t>Без финансирования</t>
  </si>
  <si>
    <t>2015-2022</t>
  </si>
  <si>
    <t>2017-2022</t>
  </si>
  <si>
    <t>2019-2022</t>
  </si>
  <si>
    <t>4.1.1</t>
  </si>
  <si>
    <t>4.1.2</t>
  </si>
  <si>
    <r>
      <t xml:space="preserve">Проведение не менее </t>
    </r>
    <r>
      <rPr>
        <sz val="12"/>
        <color indexed="10"/>
        <rFont val="Times New Roman"/>
        <family val="1"/>
      </rPr>
      <t>10</t>
    </r>
    <r>
      <rPr>
        <sz val="12"/>
        <rFont val="Times New Roman"/>
        <family val="1"/>
      </rPr>
      <t xml:space="preserve"> встреч главы администрации с жителями Кандалакшского района</t>
    </r>
  </si>
  <si>
    <r>
      <t xml:space="preserve">Проведение главой администрации не менее </t>
    </r>
    <r>
      <rPr>
        <sz val="12"/>
        <color indexed="10"/>
        <rFont val="Times New Roman"/>
        <family val="1"/>
      </rPr>
      <t>12</t>
    </r>
    <r>
      <rPr>
        <sz val="12"/>
        <rFont val="Times New Roman"/>
        <family val="1"/>
      </rPr>
      <t xml:space="preserve"> приемов граждан по личным вопросам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</si>
</sst>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\.mm\.yyyy"/>
    <numFmt numFmtId="185" formatCode="#,##0.00_р_."/>
    <numFmt numFmtId="186" formatCode="#,##0.00_ ;\-#,##0.00\ "/>
    <numFmt numFmtId="187" formatCode="mmm/yyyy"/>
    <numFmt numFmtId="188" formatCode="#,##0.0_ ;\-#,##0.0\ "/>
    <numFmt numFmtId="189" formatCode="#,##0_ ;\-#,##0\ "/>
    <numFmt numFmtId="190" formatCode="0.0"/>
    <numFmt numFmtId="191" formatCode="[$-FC19]d\ mmmm\ yyyy\ &quot;г.&quot;"/>
    <numFmt numFmtId="192" formatCode="#,##0.00_ ;[Red]\-#,##0.00\ "/>
    <numFmt numFmtId="193" formatCode="#,##0.0"/>
    <numFmt numFmtId="194" formatCode="#,##0.000"/>
    <numFmt numFmtId="195" formatCode="#,##0.0000"/>
    <numFmt numFmtId="196" formatCode="#,##0.00000"/>
    <numFmt numFmtId="197" formatCode="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99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90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9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90" fontId="3" fillId="2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90" fontId="11" fillId="2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0" fontId="10" fillId="2" borderId="10" xfId="0" applyNumberFormat="1" applyFont="1" applyFill="1" applyBorder="1" applyAlignment="1">
      <alignment horizontal="center" vertical="center" wrapText="1"/>
    </xf>
    <xf numFmtId="190" fontId="8" fillId="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190" fontId="5" fillId="2" borderId="10" xfId="0" applyNumberFormat="1" applyFont="1" applyFill="1" applyBorder="1" applyAlignment="1">
      <alignment horizontal="left" vertical="center" wrapText="1"/>
    </xf>
    <xf numFmtId="190" fontId="9" fillId="2" borderId="10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view="pageLayout" zoomScale="68" zoomScalePageLayoutView="68" workbookViewId="0" topLeftCell="A19">
      <selection activeCell="J29" sqref="J29"/>
    </sheetView>
  </sheetViews>
  <sheetFormatPr defaultColWidth="9.140625" defaultRowHeight="12.75"/>
  <cols>
    <col min="1" max="1" width="9.140625" style="2" customWidth="1"/>
    <col min="2" max="2" width="63.00390625" style="2" customWidth="1"/>
    <col min="3" max="3" width="21.8515625" style="2" customWidth="1"/>
    <col min="4" max="4" width="10.57421875" style="2" customWidth="1"/>
    <col min="5" max="6" width="8.8515625" style="2" customWidth="1"/>
    <col min="7" max="7" width="8.28125" style="2" customWidth="1"/>
    <col min="8" max="8" width="8.57421875" style="2" customWidth="1"/>
    <col min="9" max="9" width="8.28125" style="2" customWidth="1"/>
    <col min="10" max="10" width="7.8515625" style="2" customWidth="1"/>
    <col min="11" max="13" width="8.28125" style="2" customWidth="1"/>
    <col min="14" max="14" width="16.57421875" style="2" customWidth="1"/>
    <col min="15" max="15" width="16.8515625" style="2" customWidth="1"/>
    <col min="16" max="16" width="23.57421875" style="2" customWidth="1"/>
    <col min="17" max="17" width="23.28125" style="2" customWidth="1"/>
    <col min="18" max="16384" width="9.140625" style="2" customWidth="1"/>
  </cols>
  <sheetData>
    <row r="1" spans="7:13" ht="29.25" customHeight="1">
      <c r="G1" s="54" t="s">
        <v>14</v>
      </c>
      <c r="H1" s="54"/>
      <c r="I1" s="54"/>
      <c r="J1" s="54"/>
      <c r="K1" s="54"/>
      <c r="L1" s="54"/>
      <c r="M1" s="54"/>
    </row>
    <row r="2" spans="1:13" ht="50.25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21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8" customFormat="1" ht="23.25" customHeight="1">
      <c r="A4" s="47" t="s">
        <v>0</v>
      </c>
      <c r="B4" s="47" t="s">
        <v>15</v>
      </c>
      <c r="C4" s="47" t="s">
        <v>16</v>
      </c>
      <c r="D4" s="50" t="s">
        <v>17</v>
      </c>
      <c r="E4" s="50"/>
      <c r="F4" s="50"/>
      <c r="G4" s="50"/>
      <c r="H4" s="50"/>
      <c r="I4" s="50"/>
      <c r="J4" s="50"/>
      <c r="K4" s="50"/>
      <c r="L4" s="50"/>
      <c r="M4" s="50"/>
    </row>
    <row r="5" spans="1:13" s="8" customFormat="1" ht="26.25" customHeight="1">
      <c r="A5" s="48"/>
      <c r="B5" s="48"/>
      <c r="C5" s="48"/>
      <c r="D5" s="47" t="s">
        <v>18</v>
      </c>
      <c r="E5" s="50" t="s">
        <v>19</v>
      </c>
      <c r="F5" s="50"/>
      <c r="G5" s="50"/>
      <c r="H5" s="50"/>
      <c r="I5" s="50"/>
      <c r="J5" s="50"/>
      <c r="K5" s="50"/>
      <c r="L5" s="50"/>
      <c r="M5" s="50"/>
    </row>
    <row r="6" spans="1:13" ht="22.5" customHeight="1">
      <c r="A6" s="49"/>
      <c r="B6" s="49"/>
      <c r="C6" s="49"/>
      <c r="D6" s="49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  <c r="L6" s="4">
        <v>2021</v>
      </c>
      <c r="M6" s="4">
        <v>2022</v>
      </c>
    </row>
    <row r="7" spans="1:13" s="10" customFormat="1" ht="15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ht="30" customHeight="1">
      <c r="A8" s="51" t="s">
        <v>98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ht="93" customHeight="1">
      <c r="A9" s="11"/>
      <c r="B9" s="12" t="s">
        <v>99</v>
      </c>
      <c r="C9" s="13" t="s">
        <v>25</v>
      </c>
      <c r="D9" s="35">
        <v>100</v>
      </c>
      <c r="E9" s="35">
        <v>100</v>
      </c>
      <c r="F9" s="35">
        <v>100</v>
      </c>
      <c r="G9" s="35">
        <v>100</v>
      </c>
      <c r="H9" s="35">
        <v>100</v>
      </c>
      <c r="I9" s="35">
        <v>100</v>
      </c>
      <c r="J9" s="35">
        <v>100</v>
      </c>
      <c r="K9" s="35">
        <v>100</v>
      </c>
      <c r="L9" s="35">
        <v>100</v>
      </c>
      <c r="M9" s="35">
        <v>100</v>
      </c>
    </row>
    <row r="10" spans="1:13" ht="38.25" customHeight="1">
      <c r="A10" s="13">
        <v>1</v>
      </c>
      <c r="B10" s="44" t="s">
        <v>100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 ht="38.25" customHeight="1">
      <c r="A11" s="13" t="s">
        <v>13</v>
      </c>
      <c r="B11" s="14" t="s">
        <v>101</v>
      </c>
      <c r="C11" s="14" t="s">
        <v>102</v>
      </c>
      <c r="D11" s="36" t="s">
        <v>112</v>
      </c>
      <c r="E11" s="36" t="s">
        <v>112</v>
      </c>
      <c r="F11" s="36" t="s">
        <v>113</v>
      </c>
      <c r="G11" s="36" t="s">
        <v>113</v>
      </c>
      <c r="H11" s="36" t="s">
        <v>113</v>
      </c>
      <c r="I11" s="36" t="s">
        <v>113</v>
      </c>
      <c r="J11" s="36" t="s">
        <v>138</v>
      </c>
      <c r="K11" s="36" t="s">
        <v>138</v>
      </c>
      <c r="L11" s="36" t="s">
        <v>138</v>
      </c>
      <c r="M11" s="36" t="s">
        <v>138</v>
      </c>
    </row>
    <row r="12" spans="1:13" ht="45.75" customHeight="1">
      <c r="A12" s="13" t="s">
        <v>30</v>
      </c>
      <c r="B12" s="14" t="s">
        <v>103</v>
      </c>
      <c r="C12" s="14" t="s">
        <v>104</v>
      </c>
      <c r="D12" s="36" t="s">
        <v>114</v>
      </c>
      <c r="E12" s="36" t="s">
        <v>114</v>
      </c>
      <c r="F12" s="36" t="s">
        <v>113</v>
      </c>
      <c r="G12" s="36" t="s">
        <v>113</v>
      </c>
      <c r="H12" s="36" t="s">
        <v>113</v>
      </c>
      <c r="I12" s="36" t="s">
        <v>113</v>
      </c>
      <c r="J12" s="36" t="s">
        <v>138</v>
      </c>
      <c r="K12" s="36" t="s">
        <v>138</v>
      </c>
      <c r="L12" s="36" t="s">
        <v>138</v>
      </c>
      <c r="M12" s="36" t="s">
        <v>138</v>
      </c>
    </row>
    <row r="13" spans="1:13" ht="38.25" customHeight="1">
      <c r="A13" s="13" t="s">
        <v>32</v>
      </c>
      <c r="B13" s="14" t="s">
        <v>105</v>
      </c>
      <c r="C13" s="14" t="s">
        <v>104</v>
      </c>
      <c r="D13" s="36" t="s">
        <v>115</v>
      </c>
      <c r="E13" s="36" t="s">
        <v>115</v>
      </c>
      <c r="F13" s="36" t="s">
        <v>113</v>
      </c>
      <c r="G13" s="36" t="s">
        <v>113</v>
      </c>
      <c r="H13" s="36" t="s">
        <v>113</v>
      </c>
      <c r="I13" s="36" t="s">
        <v>113</v>
      </c>
      <c r="J13" s="36" t="s">
        <v>138</v>
      </c>
      <c r="K13" s="36" t="s">
        <v>138</v>
      </c>
      <c r="L13" s="36" t="s">
        <v>138</v>
      </c>
      <c r="M13" s="36" t="s">
        <v>138</v>
      </c>
    </row>
    <row r="14" spans="1:13" ht="38.25" customHeight="1">
      <c r="A14" s="13" t="s">
        <v>34</v>
      </c>
      <c r="B14" s="14" t="s">
        <v>106</v>
      </c>
      <c r="C14" s="14" t="s">
        <v>102</v>
      </c>
      <c r="D14" s="36" t="s">
        <v>115</v>
      </c>
      <c r="E14" s="36" t="s">
        <v>115</v>
      </c>
      <c r="F14" s="36" t="s">
        <v>113</v>
      </c>
      <c r="G14" s="36" t="s">
        <v>113</v>
      </c>
      <c r="H14" s="36" t="s">
        <v>113</v>
      </c>
      <c r="I14" s="36" t="s">
        <v>113</v>
      </c>
      <c r="J14" s="36" t="s">
        <v>138</v>
      </c>
      <c r="K14" s="36" t="s">
        <v>138</v>
      </c>
      <c r="L14" s="36" t="s">
        <v>138</v>
      </c>
      <c r="M14" s="36" t="s">
        <v>138</v>
      </c>
    </row>
    <row r="15" spans="1:13" ht="38.25" customHeight="1">
      <c r="A15" s="13" t="s">
        <v>36</v>
      </c>
      <c r="B15" s="14" t="s">
        <v>107</v>
      </c>
      <c r="C15" s="14" t="s">
        <v>102</v>
      </c>
      <c r="D15" s="36" t="s">
        <v>116</v>
      </c>
      <c r="E15" s="36" t="s">
        <v>84</v>
      </c>
      <c r="F15" s="36" t="s">
        <v>113</v>
      </c>
      <c r="G15" s="36" t="s">
        <v>113</v>
      </c>
      <c r="H15" s="36" t="s">
        <v>113</v>
      </c>
      <c r="I15" s="36" t="s">
        <v>113</v>
      </c>
      <c r="J15" s="36" t="s">
        <v>138</v>
      </c>
      <c r="K15" s="36" t="s">
        <v>138</v>
      </c>
      <c r="L15" s="36" t="s">
        <v>138</v>
      </c>
      <c r="M15" s="36" t="s">
        <v>138</v>
      </c>
    </row>
    <row r="16" spans="1:13" ht="38.25" customHeight="1">
      <c r="A16" s="13" t="s">
        <v>38</v>
      </c>
      <c r="B16" s="14" t="s">
        <v>108</v>
      </c>
      <c r="C16" s="14" t="s">
        <v>109</v>
      </c>
      <c r="D16" s="36" t="s">
        <v>117</v>
      </c>
      <c r="E16" s="36" t="s">
        <v>118</v>
      </c>
      <c r="F16" s="36" t="s">
        <v>118</v>
      </c>
      <c r="G16" s="36" t="s">
        <v>119</v>
      </c>
      <c r="H16" s="36" t="s">
        <v>139</v>
      </c>
      <c r="I16" s="36" t="s">
        <v>139</v>
      </c>
      <c r="J16" s="36" t="s">
        <v>138</v>
      </c>
      <c r="K16" s="36" t="s">
        <v>138</v>
      </c>
      <c r="L16" s="36" t="s">
        <v>138</v>
      </c>
      <c r="M16" s="36" t="s">
        <v>138</v>
      </c>
    </row>
    <row r="17" spans="1:13" ht="38.25" customHeight="1">
      <c r="A17" s="13" t="s">
        <v>40</v>
      </c>
      <c r="B17" s="14" t="s">
        <v>110</v>
      </c>
      <c r="C17" s="14" t="s">
        <v>111</v>
      </c>
      <c r="D17" s="36" t="s">
        <v>120</v>
      </c>
      <c r="E17" s="36" t="s">
        <v>121</v>
      </c>
      <c r="F17" s="36" t="s">
        <v>121</v>
      </c>
      <c r="G17" s="36" t="s">
        <v>120</v>
      </c>
      <c r="H17" s="36" t="s">
        <v>122</v>
      </c>
      <c r="I17" s="36" t="s">
        <v>122</v>
      </c>
      <c r="J17" s="36" t="s">
        <v>138</v>
      </c>
      <c r="K17" s="36" t="s">
        <v>138</v>
      </c>
      <c r="L17" s="36" t="s">
        <v>138</v>
      </c>
      <c r="M17" s="36" t="s">
        <v>138</v>
      </c>
    </row>
    <row r="18" spans="1:13" ht="38.25" customHeight="1">
      <c r="A18" s="13" t="s">
        <v>20</v>
      </c>
      <c r="B18" s="44" t="s">
        <v>140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38.25" customHeight="1">
      <c r="A19" s="13" t="s">
        <v>21</v>
      </c>
      <c r="B19" s="14" t="s">
        <v>123</v>
      </c>
      <c r="C19" s="14" t="s">
        <v>104</v>
      </c>
      <c r="D19" s="36" t="s">
        <v>112</v>
      </c>
      <c r="E19" s="36" t="s">
        <v>112</v>
      </c>
      <c r="F19" s="36" t="s">
        <v>113</v>
      </c>
      <c r="G19" s="36" t="s">
        <v>113</v>
      </c>
      <c r="H19" s="36" t="s">
        <v>113</v>
      </c>
      <c r="I19" s="36" t="s">
        <v>113</v>
      </c>
      <c r="J19" s="36" t="s">
        <v>138</v>
      </c>
      <c r="K19" s="36" t="s">
        <v>138</v>
      </c>
      <c r="L19" s="36" t="s">
        <v>138</v>
      </c>
      <c r="M19" s="36" t="s">
        <v>138</v>
      </c>
    </row>
    <row r="20" spans="1:13" ht="38.25" customHeight="1">
      <c r="A20" s="13" t="s">
        <v>22</v>
      </c>
      <c r="B20" s="14" t="s">
        <v>124</v>
      </c>
      <c r="C20" s="14" t="s">
        <v>104</v>
      </c>
      <c r="D20" s="36" t="s">
        <v>112</v>
      </c>
      <c r="E20" s="36" t="s">
        <v>112</v>
      </c>
      <c r="F20" s="36" t="s">
        <v>113</v>
      </c>
      <c r="G20" s="36" t="s">
        <v>113</v>
      </c>
      <c r="H20" s="36" t="s">
        <v>113</v>
      </c>
      <c r="I20" s="36" t="s">
        <v>113</v>
      </c>
      <c r="J20" s="36" t="s">
        <v>138</v>
      </c>
      <c r="K20" s="36" t="s">
        <v>138</v>
      </c>
      <c r="L20" s="36" t="s">
        <v>138</v>
      </c>
      <c r="M20" s="36" t="s">
        <v>138</v>
      </c>
    </row>
    <row r="21" spans="1:13" ht="38.25" customHeight="1">
      <c r="A21" s="13" t="s">
        <v>50</v>
      </c>
      <c r="B21" s="14" t="s">
        <v>57</v>
      </c>
      <c r="C21" s="14" t="s">
        <v>104</v>
      </c>
      <c r="D21" s="36" t="s">
        <v>125</v>
      </c>
      <c r="E21" s="36" t="s">
        <v>125</v>
      </c>
      <c r="F21" s="36" t="s">
        <v>113</v>
      </c>
      <c r="G21" s="36" t="s">
        <v>113</v>
      </c>
      <c r="H21" s="36" t="s">
        <v>113</v>
      </c>
      <c r="I21" s="36" t="s">
        <v>113</v>
      </c>
      <c r="J21" s="36" t="s">
        <v>138</v>
      </c>
      <c r="K21" s="36" t="s">
        <v>138</v>
      </c>
      <c r="L21" s="36" t="s">
        <v>138</v>
      </c>
      <c r="M21" s="36" t="s">
        <v>138</v>
      </c>
    </row>
    <row r="22" spans="1:13" ht="38.25" customHeight="1">
      <c r="A22" s="13" t="s">
        <v>64</v>
      </c>
      <c r="B22" s="44" t="s">
        <v>141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38.25" customHeight="1">
      <c r="A23" s="13" t="s">
        <v>66</v>
      </c>
      <c r="B23" s="14" t="s">
        <v>126</v>
      </c>
      <c r="C23" s="14" t="s">
        <v>104</v>
      </c>
      <c r="D23" s="36" t="s">
        <v>125</v>
      </c>
      <c r="E23" s="36" t="s">
        <v>125</v>
      </c>
      <c r="F23" s="36" t="s">
        <v>113</v>
      </c>
      <c r="G23" s="36" t="s">
        <v>113</v>
      </c>
      <c r="H23" s="36" t="s">
        <v>113</v>
      </c>
      <c r="I23" s="36" t="s">
        <v>113</v>
      </c>
      <c r="J23" s="36" t="s">
        <v>138</v>
      </c>
      <c r="K23" s="36" t="s">
        <v>138</v>
      </c>
      <c r="L23" s="36" t="s">
        <v>138</v>
      </c>
      <c r="M23" s="36" t="s">
        <v>138</v>
      </c>
    </row>
    <row r="24" spans="1:13" ht="49.5" customHeight="1">
      <c r="A24" s="13" t="s">
        <v>84</v>
      </c>
      <c r="B24" s="44" t="s">
        <v>142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</row>
    <row r="25" spans="1:13" ht="38.25" customHeight="1">
      <c r="A25" s="13" t="s">
        <v>86</v>
      </c>
      <c r="B25" s="14" t="s">
        <v>127</v>
      </c>
      <c r="C25" s="14" t="s">
        <v>104</v>
      </c>
      <c r="D25" s="36" t="s">
        <v>136</v>
      </c>
      <c r="E25" s="36" t="s">
        <v>113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138</v>
      </c>
      <c r="K25" s="36" t="s">
        <v>138</v>
      </c>
      <c r="L25" s="36" t="s">
        <v>138</v>
      </c>
      <c r="M25" s="36" t="s">
        <v>138</v>
      </c>
    </row>
    <row r="26" spans="1:13" ht="38.25" customHeight="1">
      <c r="A26" s="13" t="s">
        <v>178</v>
      </c>
      <c r="B26" s="14" t="s">
        <v>180</v>
      </c>
      <c r="C26" s="14" t="s">
        <v>129</v>
      </c>
      <c r="D26" s="36" t="s">
        <v>138</v>
      </c>
      <c r="E26" s="36" t="s">
        <v>138</v>
      </c>
      <c r="F26" s="36" t="s">
        <v>138</v>
      </c>
      <c r="G26" s="36" t="s">
        <v>138</v>
      </c>
      <c r="H26" s="36" t="s">
        <v>138</v>
      </c>
      <c r="I26" s="36" t="s">
        <v>138</v>
      </c>
      <c r="J26" s="36" t="s">
        <v>23</v>
      </c>
      <c r="K26" s="36" t="s">
        <v>23</v>
      </c>
      <c r="L26" s="36" t="s">
        <v>23</v>
      </c>
      <c r="M26" s="36" t="s">
        <v>23</v>
      </c>
    </row>
    <row r="27" spans="1:13" ht="38.25" customHeight="1">
      <c r="A27" s="13" t="s">
        <v>179</v>
      </c>
      <c r="B27" s="14" t="s">
        <v>181</v>
      </c>
      <c r="C27" s="14" t="s">
        <v>129</v>
      </c>
      <c r="D27" s="36" t="s">
        <v>138</v>
      </c>
      <c r="E27" s="36" t="s">
        <v>138</v>
      </c>
      <c r="F27" s="36" t="s">
        <v>138</v>
      </c>
      <c r="G27" s="36" t="s">
        <v>138</v>
      </c>
      <c r="H27" s="36" t="s">
        <v>138</v>
      </c>
      <c r="I27" s="36" t="s">
        <v>138</v>
      </c>
      <c r="J27" s="36" t="s">
        <v>23</v>
      </c>
      <c r="K27" s="36" t="s">
        <v>23</v>
      </c>
      <c r="L27" s="36" t="s">
        <v>23</v>
      </c>
      <c r="M27" s="36" t="s">
        <v>23</v>
      </c>
    </row>
    <row r="28" spans="1:13" ht="38.25" customHeight="1">
      <c r="A28" s="13" t="s">
        <v>87</v>
      </c>
      <c r="B28" s="14" t="s">
        <v>128</v>
      </c>
      <c r="C28" s="14" t="s">
        <v>129</v>
      </c>
      <c r="D28" s="36" t="s">
        <v>138</v>
      </c>
      <c r="E28" s="36" t="s">
        <v>138</v>
      </c>
      <c r="F28" s="36" t="s">
        <v>138</v>
      </c>
      <c r="G28" s="36" t="s">
        <v>138</v>
      </c>
      <c r="H28" s="36" t="s">
        <v>23</v>
      </c>
      <c r="I28" s="36" t="s">
        <v>23</v>
      </c>
      <c r="J28" s="36" t="s">
        <v>138</v>
      </c>
      <c r="K28" s="36" t="s">
        <v>23</v>
      </c>
      <c r="L28" s="36" t="s">
        <v>23</v>
      </c>
      <c r="M28" s="36" t="s">
        <v>23</v>
      </c>
    </row>
    <row r="29" spans="1:13" ht="38.25" customHeight="1">
      <c r="A29" s="13" t="s">
        <v>90</v>
      </c>
      <c r="B29" s="14" t="s">
        <v>130</v>
      </c>
      <c r="C29" s="14" t="s">
        <v>129</v>
      </c>
      <c r="D29" s="36" t="s">
        <v>138</v>
      </c>
      <c r="E29" s="36" t="s">
        <v>138</v>
      </c>
      <c r="F29" s="36" t="s">
        <v>138</v>
      </c>
      <c r="G29" s="36" t="s">
        <v>138</v>
      </c>
      <c r="H29" s="36" t="s">
        <v>23</v>
      </c>
      <c r="I29" s="36" t="s">
        <v>23</v>
      </c>
      <c r="J29" s="36" t="s">
        <v>138</v>
      </c>
      <c r="K29" s="36" t="s">
        <v>138</v>
      </c>
      <c r="L29" s="36" t="s">
        <v>138</v>
      </c>
      <c r="M29" s="36" t="s">
        <v>138</v>
      </c>
    </row>
    <row r="30" spans="1:13" ht="38.25" customHeight="1">
      <c r="A30" s="13" t="s">
        <v>91</v>
      </c>
      <c r="B30" s="14" t="s">
        <v>131</v>
      </c>
      <c r="C30" s="14" t="s">
        <v>129</v>
      </c>
      <c r="D30" s="36" t="s">
        <v>138</v>
      </c>
      <c r="E30" s="36" t="s">
        <v>138</v>
      </c>
      <c r="F30" s="36" t="s">
        <v>138</v>
      </c>
      <c r="G30" s="36" t="s">
        <v>138</v>
      </c>
      <c r="H30" s="36" t="s">
        <v>23</v>
      </c>
      <c r="I30" s="36" t="s">
        <v>138</v>
      </c>
      <c r="J30" s="36" t="s">
        <v>138</v>
      </c>
      <c r="K30" s="36" t="s">
        <v>138</v>
      </c>
      <c r="L30" s="36" t="s">
        <v>138</v>
      </c>
      <c r="M30" s="36" t="s">
        <v>138</v>
      </c>
    </row>
    <row r="31" spans="1:13" ht="38.25" customHeight="1">
      <c r="A31" s="13" t="s">
        <v>92</v>
      </c>
      <c r="B31" s="14" t="s">
        <v>132</v>
      </c>
      <c r="C31" s="14" t="s">
        <v>129</v>
      </c>
      <c r="D31" s="36" t="s">
        <v>138</v>
      </c>
      <c r="E31" s="36" t="s">
        <v>138</v>
      </c>
      <c r="F31" s="36" t="s">
        <v>138</v>
      </c>
      <c r="G31" s="36" t="s">
        <v>138</v>
      </c>
      <c r="H31" s="36" t="s">
        <v>23</v>
      </c>
      <c r="I31" s="36" t="s">
        <v>138</v>
      </c>
      <c r="J31" s="36" t="s">
        <v>138</v>
      </c>
      <c r="K31" s="36" t="s">
        <v>138</v>
      </c>
      <c r="L31" s="36" t="s">
        <v>138</v>
      </c>
      <c r="M31" s="36" t="s">
        <v>138</v>
      </c>
    </row>
    <row r="32" spans="1:13" ht="54.75" customHeight="1">
      <c r="A32" s="13" t="s">
        <v>93</v>
      </c>
      <c r="B32" s="14" t="s">
        <v>133</v>
      </c>
      <c r="C32" s="14" t="s">
        <v>129</v>
      </c>
      <c r="D32" s="36" t="s">
        <v>138</v>
      </c>
      <c r="E32" s="36" t="s">
        <v>138</v>
      </c>
      <c r="F32" s="36" t="s">
        <v>138</v>
      </c>
      <c r="G32" s="36" t="s">
        <v>138</v>
      </c>
      <c r="H32" s="36" t="s">
        <v>23</v>
      </c>
      <c r="I32" s="36" t="s">
        <v>23</v>
      </c>
      <c r="J32" s="36" t="s">
        <v>138</v>
      </c>
      <c r="K32" s="36" t="s">
        <v>138</v>
      </c>
      <c r="L32" s="36" t="s">
        <v>138</v>
      </c>
      <c r="M32" s="36" t="s">
        <v>138</v>
      </c>
    </row>
    <row r="33" spans="1:13" ht="50.25" customHeight="1">
      <c r="A33" s="13" t="s">
        <v>94</v>
      </c>
      <c r="B33" s="14" t="s">
        <v>134</v>
      </c>
      <c r="C33" s="14" t="s">
        <v>129</v>
      </c>
      <c r="D33" s="36" t="s">
        <v>138</v>
      </c>
      <c r="E33" s="36" t="s">
        <v>138</v>
      </c>
      <c r="F33" s="36" t="s">
        <v>138</v>
      </c>
      <c r="G33" s="36" t="s">
        <v>138</v>
      </c>
      <c r="H33" s="36" t="s">
        <v>23</v>
      </c>
      <c r="I33" s="36" t="s">
        <v>138</v>
      </c>
      <c r="J33" s="36" t="s">
        <v>138</v>
      </c>
      <c r="K33" s="36" t="s">
        <v>138</v>
      </c>
      <c r="L33" s="36" t="s">
        <v>138</v>
      </c>
      <c r="M33" s="36" t="s">
        <v>138</v>
      </c>
    </row>
    <row r="34" spans="1:13" ht="38.25" customHeight="1">
      <c r="A34" s="13" t="s">
        <v>96</v>
      </c>
      <c r="B34" s="14" t="s">
        <v>135</v>
      </c>
      <c r="C34" s="14" t="s">
        <v>129</v>
      </c>
      <c r="D34" s="36" t="s">
        <v>138</v>
      </c>
      <c r="E34" s="36" t="s">
        <v>138</v>
      </c>
      <c r="F34" s="36" t="s">
        <v>138</v>
      </c>
      <c r="G34" s="36" t="s">
        <v>138</v>
      </c>
      <c r="H34" s="36" t="s">
        <v>23</v>
      </c>
      <c r="I34" s="36" t="s">
        <v>138</v>
      </c>
      <c r="J34" s="36" t="s">
        <v>138</v>
      </c>
      <c r="K34" s="36" t="s">
        <v>138</v>
      </c>
      <c r="L34" s="36" t="s">
        <v>138</v>
      </c>
      <c r="M34" s="36" t="s">
        <v>138</v>
      </c>
    </row>
  </sheetData>
  <sheetProtection/>
  <mergeCells count="14">
    <mergeCell ref="G1:M1"/>
    <mergeCell ref="A2:M2"/>
    <mergeCell ref="B3:M3"/>
    <mergeCell ref="A4:A6"/>
    <mergeCell ref="B4:B6"/>
    <mergeCell ref="B18:M18"/>
    <mergeCell ref="B22:M22"/>
    <mergeCell ref="B24:M24"/>
    <mergeCell ref="C4:C6"/>
    <mergeCell ref="D4:M4"/>
    <mergeCell ref="D5:D6"/>
    <mergeCell ref="E5:M5"/>
    <mergeCell ref="A8:M8"/>
    <mergeCell ref="B10:M10"/>
  </mergeCells>
  <printOptions/>
  <pageMargins left="0.7874015748031497" right="0.3937007874015748" top="0.7480314960629921" bottom="0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82"/>
  <sheetViews>
    <sheetView tabSelected="1" view="pageLayout" zoomScale="75" zoomScaleNormal="66" zoomScaleSheetLayoutView="89" zoomScalePageLayoutView="75" workbookViewId="0" topLeftCell="A70">
      <selection activeCell="B119" sqref="B119"/>
    </sheetView>
  </sheetViews>
  <sheetFormatPr defaultColWidth="9.140625" defaultRowHeight="12.75"/>
  <cols>
    <col min="1" max="1" width="7.57421875" style="2" customWidth="1"/>
    <col min="2" max="2" width="66.421875" style="2" customWidth="1"/>
    <col min="3" max="3" width="17.7109375" style="2" customWidth="1"/>
    <col min="4" max="4" width="12.421875" style="43" customWidth="1"/>
    <col min="5" max="5" width="20.8515625" style="2" customWidth="1"/>
    <col min="6" max="6" width="12.57421875" style="2" customWidth="1"/>
    <col min="7" max="7" width="10.8515625" style="2" customWidth="1"/>
    <col min="8" max="8" width="12.421875" style="2" customWidth="1"/>
    <col min="9" max="10" width="11.7109375" style="2" customWidth="1"/>
    <col min="11" max="11" width="12.57421875" style="2" customWidth="1"/>
    <col min="12" max="12" width="12.421875" style="2" customWidth="1"/>
    <col min="13" max="15" width="11.57421875" style="2" customWidth="1"/>
    <col min="16" max="16384" width="9.140625" style="2" customWidth="1"/>
  </cols>
  <sheetData>
    <row r="1" spans="1:15" ht="21" customHeight="1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2.5" customHeight="1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0.5" customHeight="1">
      <c r="A3" s="5"/>
      <c r="B3" s="5"/>
      <c r="C3" s="5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2.25" customHeight="1">
      <c r="A4" s="50" t="s">
        <v>0</v>
      </c>
      <c r="B4" s="50" t="s">
        <v>2</v>
      </c>
      <c r="C4" s="50" t="s">
        <v>3</v>
      </c>
      <c r="D4" s="95" t="s">
        <v>4</v>
      </c>
      <c r="E4" s="50" t="s">
        <v>5</v>
      </c>
      <c r="F4" s="92" t="s">
        <v>9</v>
      </c>
      <c r="G4" s="93"/>
      <c r="H4" s="93"/>
      <c r="I4" s="93"/>
      <c r="J4" s="93"/>
      <c r="K4" s="93"/>
      <c r="L4" s="93"/>
      <c r="M4" s="93"/>
      <c r="N4" s="93"/>
      <c r="O4" s="94"/>
    </row>
    <row r="5" spans="1:15" ht="20.25" customHeight="1">
      <c r="A5" s="50"/>
      <c r="B5" s="50"/>
      <c r="C5" s="50"/>
      <c r="D5" s="95"/>
      <c r="E5" s="50"/>
      <c r="F5" s="50" t="s">
        <v>6</v>
      </c>
      <c r="G5" s="50" t="s">
        <v>7</v>
      </c>
      <c r="H5" s="50"/>
      <c r="I5" s="50"/>
      <c r="J5" s="50"/>
      <c r="K5" s="50"/>
      <c r="L5" s="50"/>
      <c r="M5" s="50"/>
      <c r="N5" s="50"/>
      <c r="O5" s="50"/>
    </row>
    <row r="6" spans="1:15" ht="20.25" customHeight="1">
      <c r="A6" s="50"/>
      <c r="B6" s="50"/>
      <c r="C6" s="50"/>
      <c r="D6" s="95"/>
      <c r="E6" s="50"/>
      <c r="F6" s="50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4">
        <v>2021</v>
      </c>
      <c r="O6" s="4">
        <v>2022</v>
      </c>
    </row>
    <row r="7" spans="1:15" s="1" customFormat="1" ht="21.75" customHeight="1">
      <c r="A7" s="3" t="s">
        <v>10</v>
      </c>
      <c r="B7" s="87" t="s">
        <v>27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1:15" s="1" customFormat="1" ht="24.75" customHeight="1">
      <c r="A8" s="6" t="s">
        <v>23</v>
      </c>
      <c r="B8" s="87" t="s">
        <v>147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15" ht="33" customHeight="1">
      <c r="A9" s="18" t="s">
        <v>1</v>
      </c>
      <c r="B9" s="17" t="s">
        <v>28</v>
      </c>
      <c r="C9" s="82" t="s">
        <v>29</v>
      </c>
      <c r="D9" s="42" t="s">
        <v>173</v>
      </c>
      <c r="E9" s="6" t="s">
        <v>174</v>
      </c>
      <c r="F9" s="21">
        <f>SUM(G9:O9)</f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</row>
    <row r="10" spans="1:15" s="10" customFormat="1" ht="31.5">
      <c r="A10" s="15" t="s">
        <v>13</v>
      </c>
      <c r="B10" s="22" t="s">
        <v>143</v>
      </c>
      <c r="C10" s="83"/>
      <c r="D10" s="6" t="s">
        <v>173</v>
      </c>
      <c r="E10" s="6" t="s">
        <v>174</v>
      </c>
      <c r="F10" s="21">
        <f aca="true" t="shared" si="0" ref="F10:F39">SUM(G10:O10)</f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s="10" customFormat="1" ht="48" customHeight="1">
      <c r="A11" s="15" t="s">
        <v>30</v>
      </c>
      <c r="B11" s="22" t="s">
        <v>31</v>
      </c>
      <c r="C11" s="83"/>
      <c r="D11" s="6" t="s">
        <v>173</v>
      </c>
      <c r="E11" s="6" t="s">
        <v>11</v>
      </c>
      <c r="F11" s="21">
        <f t="shared" si="0"/>
        <v>76.2</v>
      </c>
      <c r="G11" s="23">
        <v>76.2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s="10" customFormat="1" ht="47.25">
      <c r="A12" s="15" t="s">
        <v>32</v>
      </c>
      <c r="B12" s="22" t="s">
        <v>33</v>
      </c>
      <c r="C12" s="83"/>
      <c r="D12" s="6" t="s">
        <v>173</v>
      </c>
      <c r="E12" s="6" t="s">
        <v>11</v>
      </c>
      <c r="F12" s="21">
        <f t="shared" si="0"/>
        <v>125.8</v>
      </c>
      <c r="G12" s="23">
        <v>125.8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0" customFormat="1" ht="15.75">
      <c r="A13" s="15" t="s">
        <v>34</v>
      </c>
      <c r="B13" s="22" t="s">
        <v>35</v>
      </c>
      <c r="C13" s="83"/>
      <c r="D13" s="6" t="s">
        <v>173</v>
      </c>
      <c r="E13" s="6" t="s">
        <v>11</v>
      </c>
      <c r="F13" s="21">
        <f t="shared" si="0"/>
        <v>3</v>
      </c>
      <c r="G13" s="23">
        <v>3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0" customFormat="1" ht="47.25">
      <c r="A14" s="15" t="s">
        <v>36</v>
      </c>
      <c r="B14" s="22" t="s">
        <v>37</v>
      </c>
      <c r="C14" s="83"/>
      <c r="D14" s="6" t="s">
        <v>173</v>
      </c>
      <c r="E14" s="6" t="s">
        <v>11</v>
      </c>
      <c r="F14" s="21">
        <f t="shared" si="0"/>
        <v>5</v>
      </c>
      <c r="G14" s="23">
        <v>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0" customFormat="1" ht="31.5">
      <c r="A15" s="15" t="s">
        <v>38</v>
      </c>
      <c r="B15" s="22" t="s">
        <v>39</v>
      </c>
      <c r="C15" s="83"/>
      <c r="D15" s="6" t="s">
        <v>173</v>
      </c>
      <c r="E15" s="6" t="s">
        <v>174</v>
      </c>
      <c r="F15" s="21">
        <f t="shared" si="0"/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s="10" customFormat="1" ht="47.25">
      <c r="A16" s="15" t="s">
        <v>40</v>
      </c>
      <c r="B16" s="22" t="s">
        <v>41</v>
      </c>
      <c r="C16" s="83"/>
      <c r="D16" s="6" t="s">
        <v>173</v>
      </c>
      <c r="E16" s="6" t="s">
        <v>174</v>
      </c>
      <c r="F16" s="21">
        <f t="shared" si="0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s="10" customFormat="1" ht="110.25">
      <c r="A17" s="15" t="s">
        <v>42</v>
      </c>
      <c r="B17" s="22" t="s">
        <v>43</v>
      </c>
      <c r="C17" s="83"/>
      <c r="D17" s="6" t="s">
        <v>173</v>
      </c>
      <c r="E17" s="6" t="s">
        <v>11</v>
      </c>
      <c r="F17" s="21">
        <f t="shared" si="0"/>
        <v>144.5</v>
      </c>
      <c r="G17" s="23">
        <v>144.5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s="10" customFormat="1" ht="63">
      <c r="A18" s="15" t="s">
        <v>44</v>
      </c>
      <c r="B18" s="22" t="s">
        <v>154</v>
      </c>
      <c r="C18" s="83"/>
      <c r="D18" s="6" t="s">
        <v>173</v>
      </c>
      <c r="E18" s="6" t="s">
        <v>11</v>
      </c>
      <c r="F18" s="21">
        <f t="shared" si="0"/>
        <v>90</v>
      </c>
      <c r="G18" s="23">
        <v>90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s="10" customFormat="1" ht="31.5">
      <c r="A19" s="15" t="s">
        <v>45</v>
      </c>
      <c r="B19" s="22" t="s">
        <v>46</v>
      </c>
      <c r="C19" s="84"/>
      <c r="D19" s="6" t="s">
        <v>173</v>
      </c>
      <c r="E19" s="6" t="s">
        <v>11</v>
      </c>
      <c r="F19" s="24">
        <f t="shared" si="0"/>
        <v>8.2</v>
      </c>
      <c r="G19" s="23">
        <v>8.2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s="1" customFormat="1" ht="21" customHeight="1">
      <c r="A20" s="6" t="s">
        <v>24</v>
      </c>
      <c r="B20" s="87" t="s">
        <v>47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spans="1:15" ht="47.25">
      <c r="A21" s="18" t="s">
        <v>21</v>
      </c>
      <c r="B21" s="17" t="s">
        <v>48</v>
      </c>
      <c r="C21" s="82" t="s">
        <v>29</v>
      </c>
      <c r="D21" s="42" t="s">
        <v>173</v>
      </c>
      <c r="E21" s="16" t="s">
        <v>11</v>
      </c>
      <c r="F21" s="24">
        <f t="shared" si="0"/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ht="18.75" customHeight="1">
      <c r="A22" s="18" t="s">
        <v>22</v>
      </c>
      <c r="B22" s="17" t="s">
        <v>49</v>
      </c>
      <c r="C22" s="83"/>
      <c r="D22" s="42" t="s">
        <v>173</v>
      </c>
      <c r="E22" s="16" t="s">
        <v>11</v>
      </c>
      <c r="F22" s="24">
        <f t="shared" si="0"/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7.25" customHeight="1">
      <c r="A23" s="18" t="s">
        <v>50</v>
      </c>
      <c r="B23" s="17" t="s">
        <v>51</v>
      </c>
      <c r="C23" s="83"/>
      <c r="D23" s="42" t="s">
        <v>173</v>
      </c>
      <c r="E23" s="16" t="s">
        <v>11</v>
      </c>
      <c r="F23" s="24">
        <f t="shared" si="0"/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ht="47.25">
      <c r="A24" s="18" t="s">
        <v>52</v>
      </c>
      <c r="B24" s="17" t="s">
        <v>53</v>
      </c>
      <c r="C24" s="83"/>
      <c r="D24" s="42" t="s">
        <v>173</v>
      </c>
      <c r="E24" s="16" t="s">
        <v>11</v>
      </c>
      <c r="F24" s="24">
        <f t="shared" si="0"/>
        <v>21.3</v>
      </c>
      <c r="G24" s="25">
        <v>21.3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ht="18.75" customHeight="1">
      <c r="A25" s="18" t="s">
        <v>54</v>
      </c>
      <c r="B25" s="17" t="s">
        <v>55</v>
      </c>
      <c r="C25" s="83"/>
      <c r="D25" s="42" t="s">
        <v>173</v>
      </c>
      <c r="E25" s="16" t="s">
        <v>11</v>
      </c>
      <c r="F25" s="24">
        <f t="shared" si="0"/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ht="15.75">
      <c r="A26" s="18" t="s">
        <v>56</v>
      </c>
      <c r="B26" s="17" t="s">
        <v>57</v>
      </c>
      <c r="C26" s="83"/>
      <c r="D26" s="42" t="s">
        <v>173</v>
      </c>
      <c r="E26" s="16" t="s">
        <v>11</v>
      </c>
      <c r="F26" s="24">
        <f t="shared" si="0"/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33" customHeight="1">
      <c r="A27" s="18" t="s">
        <v>58</v>
      </c>
      <c r="B27" s="17" t="s">
        <v>59</v>
      </c>
      <c r="C27" s="83"/>
      <c r="D27" s="42" t="s">
        <v>173</v>
      </c>
      <c r="E27" s="6" t="s">
        <v>174</v>
      </c>
      <c r="F27" s="24">
        <f t="shared" si="0"/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21.75" customHeight="1">
      <c r="A28" s="18" t="s">
        <v>60</v>
      </c>
      <c r="B28" s="17" t="s">
        <v>61</v>
      </c>
      <c r="C28" s="83"/>
      <c r="D28" s="42" t="s">
        <v>173</v>
      </c>
      <c r="E28" s="16" t="s">
        <v>11</v>
      </c>
      <c r="F28" s="24">
        <f t="shared" si="0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31.5">
      <c r="A29" s="6" t="s">
        <v>62</v>
      </c>
      <c r="B29" s="19" t="s">
        <v>63</v>
      </c>
      <c r="C29" s="84"/>
      <c r="D29" s="13" t="s">
        <v>173</v>
      </c>
      <c r="E29" s="7" t="s">
        <v>11</v>
      </c>
      <c r="F29" s="24">
        <f t="shared" si="0"/>
        <v>20</v>
      </c>
      <c r="G29" s="27">
        <v>20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28.5" customHeight="1">
      <c r="A30" s="18" t="s">
        <v>64</v>
      </c>
      <c r="B30" s="96" t="s">
        <v>65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</row>
    <row r="31" spans="1:15" ht="42" customHeight="1">
      <c r="A31" s="18" t="s">
        <v>66</v>
      </c>
      <c r="B31" s="17" t="s">
        <v>67</v>
      </c>
      <c r="C31" s="82" t="s">
        <v>29</v>
      </c>
      <c r="D31" s="42" t="s">
        <v>173</v>
      </c>
      <c r="E31" s="6" t="s">
        <v>174</v>
      </c>
      <c r="F31" s="24">
        <f t="shared" si="0"/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34.5" customHeight="1">
      <c r="A32" s="18" t="s">
        <v>68</v>
      </c>
      <c r="B32" s="17" t="s">
        <v>69</v>
      </c>
      <c r="C32" s="83"/>
      <c r="D32" s="42" t="s">
        <v>173</v>
      </c>
      <c r="E32" s="6" t="s">
        <v>174</v>
      </c>
      <c r="F32" s="24">
        <f t="shared" si="0"/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40.5" customHeight="1">
      <c r="A33" s="18" t="s">
        <v>70</v>
      </c>
      <c r="B33" s="17" t="s">
        <v>71</v>
      </c>
      <c r="C33" s="83"/>
      <c r="D33" s="42" t="s">
        <v>173</v>
      </c>
      <c r="E33" s="6" t="s">
        <v>174</v>
      </c>
      <c r="F33" s="24">
        <f t="shared" si="0"/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34.5" customHeight="1">
      <c r="A34" s="18" t="s">
        <v>72</v>
      </c>
      <c r="B34" s="17" t="s">
        <v>73</v>
      </c>
      <c r="C34" s="83"/>
      <c r="D34" s="42" t="s">
        <v>173</v>
      </c>
      <c r="E34" s="6" t="s">
        <v>174</v>
      </c>
      <c r="F34" s="24">
        <f t="shared" si="0"/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27.75" customHeight="1">
      <c r="A35" s="6" t="s">
        <v>74</v>
      </c>
      <c r="B35" s="19" t="s">
        <v>75</v>
      </c>
      <c r="C35" s="83"/>
      <c r="D35" s="13" t="s">
        <v>173</v>
      </c>
      <c r="E35" s="7" t="s">
        <v>11</v>
      </c>
      <c r="F35" s="24">
        <f t="shared" si="0"/>
        <v>20</v>
      </c>
      <c r="G35" s="27">
        <v>20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ht="56.25" customHeight="1">
      <c r="A36" s="6" t="s">
        <v>76</v>
      </c>
      <c r="B36" s="19" t="s">
        <v>77</v>
      </c>
      <c r="C36" s="83"/>
      <c r="D36" s="13" t="s">
        <v>173</v>
      </c>
      <c r="E36" s="6" t="s">
        <v>174</v>
      </c>
      <c r="F36" s="24">
        <f t="shared" si="0"/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42.75" customHeight="1">
      <c r="A37" s="18" t="s">
        <v>78</v>
      </c>
      <c r="B37" s="17" t="s">
        <v>79</v>
      </c>
      <c r="C37" s="83"/>
      <c r="D37" s="42" t="s">
        <v>173</v>
      </c>
      <c r="E37" s="16" t="s">
        <v>11</v>
      </c>
      <c r="F37" s="24">
        <f t="shared" si="0"/>
        <v>100</v>
      </c>
      <c r="G37" s="20">
        <v>100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ht="39.75" customHeight="1">
      <c r="A38" s="18" t="s">
        <v>80</v>
      </c>
      <c r="B38" s="17" t="s">
        <v>81</v>
      </c>
      <c r="C38" s="83"/>
      <c r="D38" s="42" t="s">
        <v>173</v>
      </c>
      <c r="E38" s="6" t="s">
        <v>174</v>
      </c>
      <c r="F38" s="24">
        <f t="shared" si="0"/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ht="39.75" customHeight="1">
      <c r="A39" s="18" t="s">
        <v>82</v>
      </c>
      <c r="B39" s="17" t="s">
        <v>83</v>
      </c>
      <c r="C39" s="84"/>
      <c r="D39" s="42" t="s">
        <v>173</v>
      </c>
      <c r="E39" s="6" t="s">
        <v>174</v>
      </c>
      <c r="F39" s="24">
        <f t="shared" si="0"/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ht="33" customHeight="1">
      <c r="A40" s="65" t="s">
        <v>145</v>
      </c>
      <c r="B40" s="68" t="s">
        <v>146</v>
      </c>
      <c r="C40" s="71"/>
      <c r="D40" s="74"/>
      <c r="E40" s="7" t="s">
        <v>11</v>
      </c>
      <c r="F40" s="24">
        <f>SUM(G40:O40)</f>
        <v>614</v>
      </c>
      <c r="G40" s="26">
        <f>SUM(G9:G19)+SUM(G21:G29)+SUM(G31:G36)+SUM(G37:G39)</f>
        <v>614</v>
      </c>
      <c r="H40" s="26">
        <f aca="true" t="shared" si="1" ref="H40:O40">SUM(H9:H19)+SUM(H21:H29)+SUM(H31:H36)+SUM(H37:H39)</f>
        <v>0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M40" s="26">
        <f>SUM(M9:M19)+SUM(M21:M29)+SUM(M31:M36)+SUM(M37:M39)</f>
        <v>0</v>
      </c>
      <c r="N40" s="26">
        <f>SUM(N9:N19)+SUM(N21:N29)+SUM(N31:N36)+SUM(N37:N39)</f>
        <v>0</v>
      </c>
      <c r="O40" s="26">
        <f t="shared" si="1"/>
        <v>0</v>
      </c>
    </row>
    <row r="41" spans="1:15" ht="37.5" customHeight="1">
      <c r="A41" s="67"/>
      <c r="B41" s="86"/>
      <c r="C41" s="73"/>
      <c r="D41" s="76"/>
      <c r="E41" s="28" t="s">
        <v>12</v>
      </c>
      <c r="F41" s="24">
        <f>SUM(G41:O41)</f>
        <v>614</v>
      </c>
      <c r="G41" s="24">
        <f aca="true" t="shared" si="2" ref="G41:O41">SUM(G40:G40)</f>
        <v>614</v>
      </c>
      <c r="H41" s="24">
        <f t="shared" si="2"/>
        <v>0</v>
      </c>
      <c r="I41" s="24">
        <f t="shared" si="2"/>
        <v>0</v>
      </c>
      <c r="J41" s="24">
        <f t="shared" si="2"/>
        <v>0</v>
      </c>
      <c r="K41" s="24">
        <f t="shared" si="2"/>
        <v>0</v>
      </c>
      <c r="L41" s="24">
        <f t="shared" si="2"/>
        <v>0</v>
      </c>
      <c r="M41" s="24">
        <f>SUM(M40:M40)</f>
        <v>0</v>
      </c>
      <c r="N41" s="24">
        <f>SUM(N40:N40)</f>
        <v>0</v>
      </c>
      <c r="O41" s="24">
        <f t="shared" si="2"/>
        <v>0</v>
      </c>
    </row>
    <row r="42" spans="1:15" ht="45.75" customHeight="1">
      <c r="A42" s="18" t="s">
        <v>84</v>
      </c>
      <c r="B42" s="87" t="s">
        <v>85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42.75">
      <c r="A43" s="65" t="s">
        <v>86</v>
      </c>
      <c r="B43" s="68" t="s">
        <v>150</v>
      </c>
      <c r="C43" s="71" t="s">
        <v>167</v>
      </c>
      <c r="D43" s="74" t="s">
        <v>175</v>
      </c>
      <c r="E43" s="37" t="s">
        <v>144</v>
      </c>
      <c r="F43" s="24">
        <f aca="true" t="shared" si="3" ref="F43:F48">SUM(G43:O43)</f>
        <v>0</v>
      </c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36" customHeight="1">
      <c r="A44" s="66"/>
      <c r="B44" s="69"/>
      <c r="C44" s="72"/>
      <c r="D44" s="75"/>
      <c r="E44" s="37" t="s">
        <v>11</v>
      </c>
      <c r="F44" s="24">
        <f t="shared" si="3"/>
        <v>4525.308</v>
      </c>
      <c r="G44" s="24">
        <f aca="true" t="shared" si="4" ref="G44:O44">G46</f>
        <v>0</v>
      </c>
      <c r="H44" s="24">
        <f t="shared" si="4"/>
        <v>376.6</v>
      </c>
      <c r="I44" s="24">
        <f t="shared" si="4"/>
        <v>583.6</v>
      </c>
      <c r="J44" s="24">
        <f t="shared" si="4"/>
        <v>638.16</v>
      </c>
      <c r="K44" s="24">
        <f t="shared" si="4"/>
        <v>567.048</v>
      </c>
      <c r="L44" s="24">
        <f t="shared" si="4"/>
        <v>615.1</v>
      </c>
      <c r="M44" s="24">
        <f t="shared" si="4"/>
        <v>581.6</v>
      </c>
      <c r="N44" s="24">
        <f t="shared" si="4"/>
        <v>581.6</v>
      </c>
      <c r="O44" s="24">
        <f t="shared" si="4"/>
        <v>581.6</v>
      </c>
    </row>
    <row r="45" spans="1:15" ht="39.75" customHeight="1">
      <c r="A45" s="67"/>
      <c r="B45" s="70"/>
      <c r="C45" s="73"/>
      <c r="D45" s="76"/>
      <c r="E45" s="37" t="s">
        <v>12</v>
      </c>
      <c r="F45" s="24">
        <f t="shared" si="3"/>
        <v>4525.308</v>
      </c>
      <c r="G45" s="24">
        <f aca="true" t="shared" si="5" ref="G45:L45">SUM(G43:G44)</f>
        <v>0</v>
      </c>
      <c r="H45" s="24">
        <f t="shared" si="5"/>
        <v>376.6</v>
      </c>
      <c r="I45" s="24">
        <f t="shared" si="5"/>
        <v>583.6</v>
      </c>
      <c r="J45" s="24">
        <f t="shared" si="5"/>
        <v>638.16</v>
      </c>
      <c r="K45" s="24">
        <f t="shared" si="5"/>
        <v>567.048</v>
      </c>
      <c r="L45" s="24">
        <f t="shared" si="5"/>
        <v>615.1</v>
      </c>
      <c r="M45" s="24">
        <f>SUM(M43:M44)</f>
        <v>581.6</v>
      </c>
      <c r="N45" s="24">
        <f>SUM(N43:N44)</f>
        <v>581.6</v>
      </c>
      <c r="O45" s="24">
        <f>SUM(O43:O44)</f>
        <v>581.6</v>
      </c>
    </row>
    <row r="46" spans="1:15" ht="38.25" customHeight="1">
      <c r="A46" s="6" t="s">
        <v>148</v>
      </c>
      <c r="B46" s="19" t="s">
        <v>149</v>
      </c>
      <c r="C46" s="3"/>
      <c r="D46" s="13"/>
      <c r="E46" s="38" t="s">
        <v>11</v>
      </c>
      <c r="F46" s="26">
        <f t="shared" si="3"/>
        <v>4525.308</v>
      </c>
      <c r="G46" s="31">
        <v>0</v>
      </c>
      <c r="H46" s="31">
        <v>376.6</v>
      </c>
      <c r="I46" s="31">
        <v>583.6</v>
      </c>
      <c r="J46" s="31">
        <f>678.16-40</f>
        <v>638.16</v>
      </c>
      <c r="K46" s="31">
        <f>551.9+466.168-100-280-40-31.02</f>
        <v>567.048</v>
      </c>
      <c r="L46" s="31">
        <f>581.6-126.3+214.2-54.4</f>
        <v>615.1</v>
      </c>
      <c r="M46" s="31">
        <v>581.6</v>
      </c>
      <c r="N46" s="31">
        <v>581.6</v>
      </c>
      <c r="O46" s="31">
        <v>581.6</v>
      </c>
    </row>
    <row r="47" spans="1:15" ht="43.5" customHeight="1">
      <c r="A47" s="65" t="s">
        <v>152</v>
      </c>
      <c r="B47" s="68" t="s">
        <v>151</v>
      </c>
      <c r="C47" s="71" t="s">
        <v>153</v>
      </c>
      <c r="D47" s="74" t="s">
        <v>176</v>
      </c>
      <c r="E47" s="37" t="s">
        <v>144</v>
      </c>
      <c r="F47" s="24">
        <f t="shared" si="3"/>
        <v>3999.9</v>
      </c>
      <c r="G47" s="24">
        <f>G53+G59</f>
        <v>0</v>
      </c>
      <c r="H47" s="24">
        <f aca="true" t="shared" si="6" ref="H47:O48">H53+H59</f>
        <v>0</v>
      </c>
      <c r="I47" s="24">
        <f t="shared" si="6"/>
        <v>0</v>
      </c>
      <c r="J47" s="24">
        <f t="shared" si="6"/>
        <v>1999.9</v>
      </c>
      <c r="K47" s="24">
        <f t="shared" si="6"/>
        <v>2000</v>
      </c>
      <c r="L47" s="24">
        <f t="shared" si="6"/>
        <v>0</v>
      </c>
      <c r="M47" s="24">
        <f>M53+M59</f>
        <v>0</v>
      </c>
      <c r="N47" s="24">
        <f>N53+N59</f>
        <v>0</v>
      </c>
      <c r="O47" s="24">
        <f>O53+O59</f>
        <v>0</v>
      </c>
    </row>
    <row r="48" spans="1:15" ht="33" customHeight="1">
      <c r="A48" s="66"/>
      <c r="B48" s="69"/>
      <c r="C48" s="72"/>
      <c r="D48" s="75"/>
      <c r="E48" s="37" t="s">
        <v>11</v>
      </c>
      <c r="F48" s="24">
        <f t="shared" si="3"/>
        <v>3822</v>
      </c>
      <c r="G48" s="24">
        <f>G54+G60</f>
        <v>0</v>
      </c>
      <c r="H48" s="24">
        <f t="shared" si="6"/>
        <v>0</v>
      </c>
      <c r="I48" s="24">
        <f t="shared" si="6"/>
        <v>0</v>
      </c>
      <c r="J48" s="24">
        <f t="shared" si="6"/>
        <v>764.4</v>
      </c>
      <c r="K48" s="24">
        <f t="shared" si="6"/>
        <v>764.4</v>
      </c>
      <c r="L48" s="24">
        <f t="shared" si="6"/>
        <v>0</v>
      </c>
      <c r="M48" s="24">
        <f>M54+M60</f>
        <v>764.4</v>
      </c>
      <c r="N48" s="24">
        <f>N54+N60</f>
        <v>764.4</v>
      </c>
      <c r="O48" s="24">
        <f t="shared" si="6"/>
        <v>764.4</v>
      </c>
    </row>
    <row r="49" spans="1:15" ht="32.25" customHeight="1">
      <c r="A49" s="66"/>
      <c r="B49" s="69"/>
      <c r="C49" s="72"/>
      <c r="D49" s="75"/>
      <c r="E49" s="37" t="s">
        <v>97</v>
      </c>
      <c r="F49" s="24">
        <f>F50+F51</f>
        <v>1572.38</v>
      </c>
      <c r="G49" s="24">
        <f aca="true" t="shared" si="7" ref="G49:O49">G50+G51</f>
        <v>0</v>
      </c>
      <c r="H49" s="24">
        <f t="shared" si="7"/>
        <v>0</v>
      </c>
      <c r="I49" s="24">
        <f t="shared" si="7"/>
        <v>0</v>
      </c>
      <c r="J49" s="24">
        <f t="shared" si="7"/>
        <v>735.7</v>
      </c>
      <c r="K49" s="24">
        <f t="shared" si="7"/>
        <v>836.6800000000001</v>
      </c>
      <c r="L49" s="24">
        <f t="shared" si="7"/>
        <v>0</v>
      </c>
      <c r="M49" s="24">
        <f>M50+M51</f>
        <v>0</v>
      </c>
      <c r="N49" s="24">
        <f>N50+N51</f>
        <v>0</v>
      </c>
      <c r="O49" s="24">
        <f t="shared" si="7"/>
        <v>0</v>
      </c>
    </row>
    <row r="50" spans="1:15" ht="30" customHeight="1">
      <c r="A50" s="66"/>
      <c r="B50" s="69"/>
      <c r="C50" s="72"/>
      <c r="D50" s="75"/>
      <c r="E50" s="33" t="s">
        <v>88</v>
      </c>
      <c r="F50" s="30">
        <f>SUM(G50:O50)</f>
        <v>640.818</v>
      </c>
      <c r="G50" s="30">
        <f>G56+G62</f>
        <v>0</v>
      </c>
      <c r="H50" s="30">
        <f>H56+H62</f>
        <v>0</v>
      </c>
      <c r="I50" s="30">
        <f aca="true" t="shared" si="8" ref="H50:O51">I56+I62</f>
        <v>0</v>
      </c>
      <c r="J50" s="30">
        <f t="shared" si="8"/>
        <v>280.35</v>
      </c>
      <c r="K50" s="30">
        <f t="shared" si="8"/>
        <v>360.468</v>
      </c>
      <c r="L50" s="30">
        <f t="shared" si="8"/>
        <v>0</v>
      </c>
      <c r="M50" s="30">
        <f>M56+M62</f>
        <v>0</v>
      </c>
      <c r="N50" s="30">
        <f>N56+N62</f>
        <v>0</v>
      </c>
      <c r="O50" s="30">
        <f t="shared" si="8"/>
        <v>0</v>
      </c>
    </row>
    <row r="51" spans="1:15" ht="20.25" customHeight="1">
      <c r="A51" s="66"/>
      <c r="B51" s="69"/>
      <c r="C51" s="72"/>
      <c r="D51" s="75"/>
      <c r="E51" s="33" t="s">
        <v>89</v>
      </c>
      <c r="F51" s="30">
        <f>SUM(G51:O51)</f>
        <v>931.562</v>
      </c>
      <c r="G51" s="30">
        <f>G57+G63</f>
        <v>0</v>
      </c>
      <c r="H51" s="30">
        <f t="shared" si="8"/>
        <v>0</v>
      </c>
      <c r="I51" s="30">
        <f t="shared" si="8"/>
        <v>0</v>
      </c>
      <c r="J51" s="30">
        <f t="shared" si="8"/>
        <v>455.35</v>
      </c>
      <c r="K51" s="30">
        <f t="shared" si="8"/>
        <v>476.212</v>
      </c>
      <c r="L51" s="30">
        <f t="shared" si="8"/>
        <v>0</v>
      </c>
      <c r="M51" s="30">
        <f>M57+M63</f>
        <v>0</v>
      </c>
      <c r="N51" s="30">
        <f>N57+N63</f>
        <v>0</v>
      </c>
      <c r="O51" s="30">
        <f t="shared" si="8"/>
        <v>0</v>
      </c>
    </row>
    <row r="52" spans="1:15" ht="40.5" customHeight="1">
      <c r="A52" s="67"/>
      <c r="B52" s="70"/>
      <c r="C52" s="73"/>
      <c r="D52" s="76"/>
      <c r="E52" s="28" t="s">
        <v>12</v>
      </c>
      <c r="F52" s="24">
        <f>SUM(G52:O52)</f>
        <v>9394.279999999999</v>
      </c>
      <c r="G52" s="24">
        <f aca="true" t="shared" si="9" ref="G52:O52">SUM(G47:G49)</f>
        <v>0</v>
      </c>
      <c r="H52" s="24">
        <f t="shared" si="9"/>
        <v>0</v>
      </c>
      <c r="I52" s="24">
        <f t="shared" si="9"/>
        <v>0</v>
      </c>
      <c r="J52" s="24">
        <f t="shared" si="9"/>
        <v>3500</v>
      </c>
      <c r="K52" s="24">
        <f t="shared" si="9"/>
        <v>3601.08</v>
      </c>
      <c r="L52" s="24">
        <f t="shared" si="9"/>
        <v>0</v>
      </c>
      <c r="M52" s="24">
        <f>SUM(M47:M49)</f>
        <v>764.4</v>
      </c>
      <c r="N52" s="24">
        <f>SUM(N47:N49)</f>
        <v>764.4</v>
      </c>
      <c r="O52" s="24">
        <f t="shared" si="9"/>
        <v>764.4</v>
      </c>
    </row>
    <row r="53" spans="1:15" ht="36" customHeight="1">
      <c r="A53" s="65" t="s">
        <v>155</v>
      </c>
      <c r="B53" s="85" t="s">
        <v>158</v>
      </c>
      <c r="C53" s="71"/>
      <c r="D53" s="74" t="s">
        <v>177</v>
      </c>
      <c r="E53" s="38" t="s">
        <v>144</v>
      </c>
      <c r="F53" s="26">
        <f>SUM(G53:O53)</f>
        <v>0</v>
      </c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27" customHeight="1">
      <c r="A54" s="66"/>
      <c r="B54" s="69"/>
      <c r="C54" s="72"/>
      <c r="D54" s="75"/>
      <c r="E54" s="38" t="s">
        <v>11</v>
      </c>
      <c r="F54" s="26">
        <f>SUM(G54:O54)</f>
        <v>2293.2</v>
      </c>
      <c r="G54" s="31"/>
      <c r="H54" s="31"/>
      <c r="I54" s="31"/>
      <c r="J54" s="31"/>
      <c r="K54" s="31"/>
      <c r="L54" s="31"/>
      <c r="M54" s="31">
        <v>764.4</v>
      </c>
      <c r="N54" s="31">
        <v>764.4</v>
      </c>
      <c r="O54" s="31">
        <v>764.4</v>
      </c>
    </row>
    <row r="55" spans="1:15" ht="28.5" customHeight="1">
      <c r="A55" s="66"/>
      <c r="B55" s="69"/>
      <c r="C55" s="72"/>
      <c r="D55" s="75"/>
      <c r="E55" s="38" t="s">
        <v>97</v>
      </c>
      <c r="F55" s="26">
        <f>F56+F57</f>
        <v>0</v>
      </c>
      <c r="G55" s="26">
        <f aca="true" t="shared" si="10" ref="G55:O55">G56+G57</f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6">
        <f t="shared" si="10"/>
        <v>0</v>
      </c>
      <c r="M55" s="26">
        <f>M56+M57</f>
        <v>0</v>
      </c>
      <c r="N55" s="26"/>
      <c r="O55" s="26">
        <f t="shared" si="10"/>
        <v>0</v>
      </c>
    </row>
    <row r="56" spans="1:15" ht="27" customHeight="1">
      <c r="A56" s="66"/>
      <c r="B56" s="69"/>
      <c r="C56" s="72"/>
      <c r="D56" s="75"/>
      <c r="E56" s="33" t="s">
        <v>88</v>
      </c>
      <c r="F56" s="30">
        <f>SUM(G56:O56)</f>
        <v>0</v>
      </c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>
      <c r="A57" s="66"/>
      <c r="B57" s="69"/>
      <c r="C57" s="72"/>
      <c r="D57" s="75"/>
      <c r="E57" s="33" t="s">
        <v>89</v>
      </c>
      <c r="F57" s="30">
        <f>SUM(G57:O57)</f>
        <v>0</v>
      </c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31.5" customHeight="1">
      <c r="A58" s="67"/>
      <c r="B58" s="70"/>
      <c r="C58" s="73"/>
      <c r="D58" s="76"/>
      <c r="E58" s="38" t="s">
        <v>12</v>
      </c>
      <c r="F58" s="26">
        <f>SUM(G58:O58)</f>
        <v>1528.8</v>
      </c>
      <c r="G58" s="26">
        <f>SUM(G53:G55)</f>
        <v>0</v>
      </c>
      <c r="H58" s="26">
        <f aca="true" t="shared" si="11" ref="H58:O58">SUM(H53:H55)</f>
        <v>0</v>
      </c>
      <c r="I58" s="26">
        <f t="shared" si="11"/>
        <v>0</v>
      </c>
      <c r="J58" s="26">
        <f t="shared" si="11"/>
        <v>0</v>
      </c>
      <c r="K58" s="26">
        <f t="shared" si="11"/>
        <v>0</v>
      </c>
      <c r="L58" s="26">
        <f t="shared" si="11"/>
        <v>0</v>
      </c>
      <c r="M58" s="26">
        <f>SUM(M53:M55)</f>
        <v>764.4</v>
      </c>
      <c r="N58" s="26"/>
      <c r="O58" s="26">
        <f t="shared" si="11"/>
        <v>764.4</v>
      </c>
    </row>
    <row r="59" spans="1:15" ht="31.5" customHeight="1">
      <c r="A59" s="65" t="s">
        <v>156</v>
      </c>
      <c r="B59" s="85" t="s">
        <v>159</v>
      </c>
      <c r="C59" s="71"/>
      <c r="D59" s="74" t="s">
        <v>171</v>
      </c>
      <c r="E59" s="38" t="s">
        <v>144</v>
      </c>
      <c r="F59" s="26">
        <f>SUM(G59:O59)</f>
        <v>3999.9</v>
      </c>
      <c r="G59" s="31"/>
      <c r="H59" s="31"/>
      <c r="I59" s="31"/>
      <c r="J59" s="31">
        <v>1999.9</v>
      </c>
      <c r="K59" s="31">
        <v>2000</v>
      </c>
      <c r="L59" s="31"/>
      <c r="M59" s="31"/>
      <c r="N59" s="31"/>
      <c r="O59" s="31"/>
    </row>
    <row r="60" spans="1:15" ht="22.5" customHeight="1">
      <c r="A60" s="66"/>
      <c r="B60" s="69"/>
      <c r="C60" s="72"/>
      <c r="D60" s="75"/>
      <c r="E60" s="38" t="s">
        <v>11</v>
      </c>
      <c r="F60" s="26">
        <f>SUM(G60:O60)</f>
        <v>1528.8</v>
      </c>
      <c r="G60" s="31"/>
      <c r="H60" s="31"/>
      <c r="I60" s="31"/>
      <c r="J60" s="31">
        <v>764.4</v>
      </c>
      <c r="K60" s="31">
        <v>764.4</v>
      </c>
      <c r="L60" s="31"/>
      <c r="M60" s="31"/>
      <c r="N60" s="31"/>
      <c r="O60" s="31"/>
    </row>
    <row r="61" spans="1:15" ht="30">
      <c r="A61" s="66"/>
      <c r="B61" s="69"/>
      <c r="C61" s="72"/>
      <c r="D61" s="75"/>
      <c r="E61" s="38" t="s">
        <v>97</v>
      </c>
      <c r="F61" s="26">
        <f>F62+F63</f>
        <v>1572.38</v>
      </c>
      <c r="G61" s="26">
        <f aca="true" t="shared" si="12" ref="G61:O61">G62+G63</f>
        <v>0</v>
      </c>
      <c r="H61" s="26">
        <f t="shared" si="12"/>
        <v>0</v>
      </c>
      <c r="I61" s="26">
        <f t="shared" si="12"/>
        <v>0</v>
      </c>
      <c r="J61" s="26">
        <f t="shared" si="12"/>
        <v>735.7</v>
      </c>
      <c r="K61" s="26">
        <f t="shared" si="12"/>
        <v>836.6800000000001</v>
      </c>
      <c r="L61" s="26">
        <f t="shared" si="12"/>
        <v>0</v>
      </c>
      <c r="M61" s="26">
        <f>M62+M63</f>
        <v>0</v>
      </c>
      <c r="N61" s="26"/>
      <c r="O61" s="26">
        <f t="shared" si="12"/>
        <v>0</v>
      </c>
    </row>
    <row r="62" spans="1:15" ht="25.5">
      <c r="A62" s="66"/>
      <c r="B62" s="69"/>
      <c r="C62" s="72"/>
      <c r="D62" s="75"/>
      <c r="E62" s="33" t="s">
        <v>88</v>
      </c>
      <c r="F62" s="30">
        <f aca="true" t="shared" si="13" ref="F62:F73">SUM(G62:O62)</f>
        <v>640.818</v>
      </c>
      <c r="G62" s="32"/>
      <c r="H62" s="32"/>
      <c r="I62" s="32"/>
      <c r="J62" s="32">
        <v>280.35</v>
      </c>
      <c r="K62" s="32">
        <v>360.468</v>
      </c>
      <c r="L62" s="32"/>
      <c r="M62" s="32"/>
      <c r="N62" s="32"/>
      <c r="O62" s="32"/>
    </row>
    <row r="63" spans="1:15" ht="27" customHeight="1">
      <c r="A63" s="66"/>
      <c r="B63" s="69"/>
      <c r="C63" s="72"/>
      <c r="D63" s="75"/>
      <c r="E63" s="33" t="s">
        <v>89</v>
      </c>
      <c r="F63" s="30">
        <f t="shared" si="13"/>
        <v>931.562</v>
      </c>
      <c r="G63" s="32"/>
      <c r="H63" s="32"/>
      <c r="I63" s="32"/>
      <c r="J63" s="32">
        <v>455.35</v>
      </c>
      <c r="K63" s="32">
        <v>476.212</v>
      </c>
      <c r="L63" s="32"/>
      <c r="M63" s="32"/>
      <c r="N63" s="32"/>
      <c r="O63" s="32"/>
    </row>
    <row r="64" spans="1:15" ht="30.75" customHeight="1">
      <c r="A64" s="67"/>
      <c r="B64" s="70"/>
      <c r="C64" s="73"/>
      <c r="D64" s="76"/>
      <c r="E64" s="38" t="s">
        <v>12</v>
      </c>
      <c r="F64" s="26">
        <f t="shared" si="13"/>
        <v>7101.08</v>
      </c>
      <c r="G64" s="26">
        <f>SUM(G59:G61)</f>
        <v>0</v>
      </c>
      <c r="H64" s="26">
        <f aca="true" t="shared" si="14" ref="H64:O64">SUM(H59:H61)</f>
        <v>0</v>
      </c>
      <c r="I64" s="26">
        <f t="shared" si="14"/>
        <v>0</v>
      </c>
      <c r="J64" s="26">
        <f t="shared" si="14"/>
        <v>3500</v>
      </c>
      <c r="K64" s="26">
        <f t="shared" si="14"/>
        <v>3601.08</v>
      </c>
      <c r="L64" s="26">
        <f t="shared" si="14"/>
        <v>0</v>
      </c>
      <c r="M64" s="26">
        <f>SUM(M59:M61)</f>
        <v>0</v>
      </c>
      <c r="N64" s="26"/>
      <c r="O64" s="26">
        <f t="shared" si="14"/>
        <v>0</v>
      </c>
    </row>
    <row r="65" spans="1:15" ht="30" customHeight="1">
      <c r="A65" s="65" t="s">
        <v>157</v>
      </c>
      <c r="B65" s="68" t="s">
        <v>168</v>
      </c>
      <c r="C65" s="71" t="s">
        <v>153</v>
      </c>
      <c r="D65" s="74">
        <v>2017</v>
      </c>
      <c r="E65" s="38" t="s">
        <v>144</v>
      </c>
      <c r="F65" s="26">
        <f t="shared" si="13"/>
        <v>0</v>
      </c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22.5" customHeight="1">
      <c r="A66" s="66"/>
      <c r="B66" s="69"/>
      <c r="C66" s="72"/>
      <c r="D66" s="75"/>
      <c r="E66" s="38" t="s">
        <v>11</v>
      </c>
      <c r="F66" s="26">
        <f t="shared" si="13"/>
        <v>146.5</v>
      </c>
      <c r="G66" s="31"/>
      <c r="H66" s="31"/>
      <c r="I66" s="31"/>
      <c r="J66" s="31">
        <f>235-88.5</f>
        <v>146.5</v>
      </c>
      <c r="K66" s="31"/>
      <c r="L66" s="31"/>
      <c r="M66" s="31"/>
      <c r="N66" s="31"/>
      <c r="O66" s="31"/>
    </row>
    <row r="67" spans="1:15" ht="28.5">
      <c r="A67" s="67"/>
      <c r="B67" s="70"/>
      <c r="C67" s="73"/>
      <c r="D67" s="76"/>
      <c r="E67" s="37" t="s">
        <v>12</v>
      </c>
      <c r="F67" s="24">
        <f t="shared" si="13"/>
        <v>146.5</v>
      </c>
      <c r="G67" s="24">
        <f aca="true" t="shared" si="15" ref="G67:O67">SUM(G65:G66)</f>
        <v>0</v>
      </c>
      <c r="H67" s="24">
        <f t="shared" si="15"/>
        <v>0</v>
      </c>
      <c r="I67" s="24">
        <f t="shared" si="15"/>
        <v>0</v>
      </c>
      <c r="J67" s="24">
        <f t="shared" si="15"/>
        <v>146.5</v>
      </c>
      <c r="K67" s="24">
        <f t="shared" si="15"/>
        <v>0</v>
      </c>
      <c r="L67" s="24">
        <f t="shared" si="15"/>
        <v>0</v>
      </c>
      <c r="M67" s="24">
        <f>SUM(M65:M66)</f>
        <v>0</v>
      </c>
      <c r="N67" s="24"/>
      <c r="O67" s="24">
        <f t="shared" si="15"/>
        <v>0</v>
      </c>
    </row>
    <row r="68" spans="1:15" ht="30.75" customHeight="1">
      <c r="A68" s="65" t="s">
        <v>160</v>
      </c>
      <c r="B68" s="68" t="s">
        <v>172</v>
      </c>
      <c r="C68" s="71" t="s">
        <v>161</v>
      </c>
      <c r="D68" s="74" t="s">
        <v>171</v>
      </c>
      <c r="E68" s="38" t="s">
        <v>144</v>
      </c>
      <c r="F68" s="26">
        <f t="shared" si="13"/>
        <v>0</v>
      </c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5.75">
      <c r="A69" s="66"/>
      <c r="B69" s="69"/>
      <c r="C69" s="72"/>
      <c r="D69" s="75"/>
      <c r="E69" s="38" t="s">
        <v>11</v>
      </c>
      <c r="F69" s="26">
        <f t="shared" si="13"/>
        <v>644.49</v>
      </c>
      <c r="G69" s="31"/>
      <c r="H69" s="31"/>
      <c r="I69" s="31"/>
      <c r="J69" s="31">
        <v>544.49</v>
      </c>
      <c r="K69" s="31">
        <f>0+100</f>
        <v>100</v>
      </c>
      <c r="L69" s="31"/>
      <c r="M69" s="31"/>
      <c r="N69" s="31"/>
      <c r="O69" s="31"/>
    </row>
    <row r="70" spans="1:15" ht="31.5" customHeight="1">
      <c r="A70" s="67"/>
      <c r="B70" s="70"/>
      <c r="C70" s="73"/>
      <c r="D70" s="76"/>
      <c r="E70" s="37" t="s">
        <v>12</v>
      </c>
      <c r="F70" s="24">
        <f t="shared" si="13"/>
        <v>644.49</v>
      </c>
      <c r="G70" s="24">
        <f aca="true" t="shared" si="16" ref="G70:O70">SUM(G68:G69)</f>
        <v>0</v>
      </c>
      <c r="H70" s="24">
        <f t="shared" si="16"/>
        <v>0</v>
      </c>
      <c r="I70" s="24">
        <f t="shared" si="16"/>
        <v>0</v>
      </c>
      <c r="J70" s="24">
        <f t="shared" si="16"/>
        <v>544.49</v>
      </c>
      <c r="K70" s="24">
        <f t="shared" si="16"/>
        <v>100</v>
      </c>
      <c r="L70" s="24">
        <f t="shared" si="16"/>
        <v>0</v>
      </c>
      <c r="M70" s="24">
        <f>SUM(M68:M69)</f>
        <v>0</v>
      </c>
      <c r="N70" s="24"/>
      <c r="O70" s="24">
        <f t="shared" si="16"/>
        <v>0</v>
      </c>
    </row>
    <row r="71" spans="1:15" ht="31.5" customHeight="1">
      <c r="A71" s="65" t="s">
        <v>162</v>
      </c>
      <c r="B71" s="68" t="s">
        <v>169</v>
      </c>
      <c r="C71" s="71" t="s">
        <v>161</v>
      </c>
      <c r="D71" s="74">
        <v>2017</v>
      </c>
      <c r="E71" s="38" t="s">
        <v>144</v>
      </c>
      <c r="F71" s="26">
        <f t="shared" si="13"/>
        <v>0</v>
      </c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21.75" customHeight="1">
      <c r="A72" s="66"/>
      <c r="B72" s="69"/>
      <c r="C72" s="72"/>
      <c r="D72" s="75"/>
      <c r="E72" s="38" t="s">
        <v>11</v>
      </c>
      <c r="F72" s="26">
        <f>SUM(G72:O72)</f>
        <v>147</v>
      </c>
      <c r="G72" s="31"/>
      <c r="H72" s="31"/>
      <c r="I72" s="31"/>
      <c r="J72" s="31">
        <v>147</v>
      </c>
      <c r="K72" s="31"/>
      <c r="L72" s="31"/>
      <c r="M72" s="31"/>
      <c r="N72" s="31"/>
      <c r="O72" s="31"/>
    </row>
    <row r="73" spans="1:15" ht="30.75" customHeight="1">
      <c r="A73" s="67"/>
      <c r="B73" s="70"/>
      <c r="C73" s="73"/>
      <c r="D73" s="76"/>
      <c r="E73" s="37" t="s">
        <v>12</v>
      </c>
      <c r="F73" s="24">
        <f t="shared" si="13"/>
        <v>147</v>
      </c>
      <c r="G73" s="24">
        <f aca="true" t="shared" si="17" ref="G73:O73">SUM(G71:G72)</f>
        <v>0</v>
      </c>
      <c r="H73" s="24">
        <f t="shared" si="17"/>
        <v>0</v>
      </c>
      <c r="I73" s="24">
        <f t="shared" si="17"/>
        <v>0</v>
      </c>
      <c r="J73" s="24">
        <f t="shared" si="17"/>
        <v>147</v>
      </c>
      <c r="K73" s="24">
        <f t="shared" si="17"/>
        <v>0</v>
      </c>
      <c r="L73" s="24">
        <f t="shared" si="17"/>
        <v>0</v>
      </c>
      <c r="M73" s="24">
        <f>SUM(M71:M72)</f>
        <v>0</v>
      </c>
      <c r="N73" s="24"/>
      <c r="O73" s="24">
        <f t="shared" si="17"/>
        <v>0</v>
      </c>
    </row>
    <row r="74" spans="1:15" ht="29.25" customHeight="1">
      <c r="A74" s="77" t="s">
        <v>163</v>
      </c>
      <c r="B74" s="78" t="s">
        <v>170</v>
      </c>
      <c r="C74" s="80" t="s">
        <v>95</v>
      </c>
      <c r="D74" s="81">
        <v>2017</v>
      </c>
      <c r="E74" s="38" t="s">
        <v>144</v>
      </c>
      <c r="F74" s="26">
        <f>SUM(G74:O74)</f>
        <v>0</v>
      </c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21.75" customHeight="1">
      <c r="A75" s="77"/>
      <c r="B75" s="79"/>
      <c r="C75" s="80"/>
      <c r="D75" s="81"/>
      <c r="E75" s="38" t="s">
        <v>11</v>
      </c>
      <c r="F75" s="26">
        <f>SUM(G75:O75)</f>
        <v>91.95</v>
      </c>
      <c r="G75" s="39"/>
      <c r="H75" s="39"/>
      <c r="I75" s="39"/>
      <c r="J75" s="31">
        <v>91.95</v>
      </c>
      <c r="K75" s="39"/>
      <c r="L75" s="39"/>
      <c r="M75" s="39"/>
      <c r="N75" s="39"/>
      <c r="O75" s="39"/>
    </row>
    <row r="76" spans="1:15" ht="34.5" customHeight="1">
      <c r="A76" s="77"/>
      <c r="B76" s="79"/>
      <c r="C76" s="80"/>
      <c r="D76" s="81"/>
      <c r="E76" s="37" t="s">
        <v>12</v>
      </c>
      <c r="F76" s="24">
        <f>SUM(G76:O76)</f>
        <v>91.95</v>
      </c>
      <c r="G76" s="24">
        <f aca="true" t="shared" si="18" ref="G76:O76">SUM(G74:G75)</f>
        <v>0</v>
      </c>
      <c r="H76" s="24">
        <f t="shared" si="18"/>
        <v>0</v>
      </c>
      <c r="I76" s="24">
        <f t="shared" si="18"/>
        <v>0</v>
      </c>
      <c r="J76" s="24">
        <f t="shared" si="18"/>
        <v>91.95</v>
      </c>
      <c r="K76" s="24">
        <f t="shared" si="18"/>
        <v>0</v>
      </c>
      <c r="L76" s="24">
        <f t="shared" si="18"/>
        <v>0</v>
      </c>
      <c r="M76" s="24">
        <f>SUM(M74:M75)</f>
        <v>0</v>
      </c>
      <c r="N76" s="24">
        <f>SUM(N74:N75)</f>
        <v>0</v>
      </c>
      <c r="O76" s="24">
        <f t="shared" si="18"/>
        <v>0</v>
      </c>
    </row>
    <row r="77" spans="1:15" ht="18.75" customHeight="1">
      <c r="A77" s="57" t="s">
        <v>164</v>
      </c>
      <c r="B77" s="60" t="s">
        <v>165</v>
      </c>
      <c r="C77" s="63" t="s">
        <v>144</v>
      </c>
      <c r="D77" s="63"/>
      <c r="E77" s="63"/>
      <c r="F77" s="34">
        <f>SUM(G77:O77)</f>
        <v>3999.9</v>
      </c>
      <c r="G77" s="34">
        <f aca="true" t="shared" si="19" ref="G77:O77">G43+G47+G65+G68+G71+G74</f>
        <v>0</v>
      </c>
      <c r="H77" s="34">
        <f t="shared" si="19"/>
        <v>0</v>
      </c>
      <c r="I77" s="34">
        <f t="shared" si="19"/>
        <v>0</v>
      </c>
      <c r="J77" s="34">
        <f t="shared" si="19"/>
        <v>1999.9</v>
      </c>
      <c r="K77" s="34">
        <f t="shared" si="19"/>
        <v>2000</v>
      </c>
      <c r="L77" s="34">
        <f t="shared" si="19"/>
        <v>0</v>
      </c>
      <c r="M77" s="34">
        <f>M43+M47+M65+M68+M71+M74</f>
        <v>0</v>
      </c>
      <c r="N77" s="34">
        <f>N43+N47+N65+N68+N71+N74</f>
        <v>0</v>
      </c>
      <c r="O77" s="34">
        <f t="shared" si="19"/>
        <v>0</v>
      </c>
    </row>
    <row r="78" spans="1:15" ht="21" customHeight="1">
      <c r="A78" s="58"/>
      <c r="B78" s="61"/>
      <c r="C78" s="63" t="s">
        <v>11</v>
      </c>
      <c r="D78" s="63"/>
      <c r="E78" s="63"/>
      <c r="F78" s="34">
        <f>SUM(G78:O78)</f>
        <v>9991.248</v>
      </c>
      <c r="G78" s="34">
        <f aca="true" t="shared" si="20" ref="G78:O78">G40+G44+G48+G66++G69+G72+G75</f>
        <v>614</v>
      </c>
      <c r="H78" s="34">
        <f t="shared" si="20"/>
        <v>376.6</v>
      </c>
      <c r="I78" s="34">
        <f t="shared" si="20"/>
        <v>583.6</v>
      </c>
      <c r="J78" s="34">
        <f t="shared" si="20"/>
        <v>2332.5</v>
      </c>
      <c r="K78" s="34">
        <f t="shared" si="20"/>
        <v>1431.4479999999999</v>
      </c>
      <c r="L78" s="34">
        <f t="shared" si="20"/>
        <v>615.1</v>
      </c>
      <c r="M78" s="34">
        <f>M40+M44+M48+M66++M69+M72+M75</f>
        <v>1346</v>
      </c>
      <c r="N78" s="34">
        <f>N40+N44+N48+N66++N69+N72+N75</f>
        <v>1346</v>
      </c>
      <c r="O78" s="34">
        <f t="shared" si="20"/>
        <v>1346</v>
      </c>
    </row>
    <row r="79" spans="1:15" ht="22.5" customHeight="1">
      <c r="A79" s="58"/>
      <c r="B79" s="61"/>
      <c r="C79" s="63" t="s">
        <v>97</v>
      </c>
      <c r="D79" s="63"/>
      <c r="E79" s="63"/>
      <c r="F79" s="34">
        <f>F80+F81</f>
        <v>1572.38</v>
      </c>
      <c r="G79" s="34">
        <f aca="true" t="shared" si="21" ref="G79:O79">G80+G81</f>
        <v>0</v>
      </c>
      <c r="H79" s="34">
        <f t="shared" si="21"/>
        <v>0</v>
      </c>
      <c r="I79" s="34">
        <f t="shared" si="21"/>
        <v>0</v>
      </c>
      <c r="J79" s="34">
        <f t="shared" si="21"/>
        <v>735.7</v>
      </c>
      <c r="K79" s="34">
        <f t="shared" si="21"/>
        <v>836.6800000000001</v>
      </c>
      <c r="L79" s="34">
        <f t="shared" si="21"/>
        <v>0</v>
      </c>
      <c r="M79" s="34">
        <f>M80+M81</f>
        <v>0</v>
      </c>
      <c r="N79" s="34">
        <f>N80+N81</f>
        <v>0</v>
      </c>
      <c r="O79" s="34">
        <f t="shared" si="21"/>
        <v>0</v>
      </c>
    </row>
    <row r="80" spans="1:16" ht="29.25" customHeight="1">
      <c r="A80" s="58"/>
      <c r="B80" s="61"/>
      <c r="C80" s="64" t="s">
        <v>88</v>
      </c>
      <c r="D80" s="64"/>
      <c r="E80" s="64"/>
      <c r="F80" s="29">
        <f>SUM(G80:O80)</f>
        <v>640.818</v>
      </c>
      <c r="G80" s="29">
        <f aca="true" t="shared" si="22" ref="G80:O81">G56+G62</f>
        <v>0</v>
      </c>
      <c r="H80" s="29">
        <f t="shared" si="22"/>
        <v>0</v>
      </c>
      <c r="I80" s="29">
        <f t="shared" si="22"/>
        <v>0</v>
      </c>
      <c r="J80" s="29">
        <f t="shared" si="22"/>
        <v>280.35</v>
      </c>
      <c r="K80" s="29">
        <f t="shared" si="22"/>
        <v>360.468</v>
      </c>
      <c r="L80" s="29">
        <f t="shared" si="22"/>
        <v>0</v>
      </c>
      <c r="M80" s="29">
        <f>M56+M62</f>
        <v>0</v>
      </c>
      <c r="N80" s="29">
        <f>N56+N62</f>
        <v>0</v>
      </c>
      <c r="O80" s="29">
        <f t="shared" si="22"/>
        <v>0</v>
      </c>
      <c r="P80" s="40"/>
    </row>
    <row r="81" spans="1:15" ht="29.25" customHeight="1">
      <c r="A81" s="58"/>
      <c r="B81" s="61"/>
      <c r="C81" s="64" t="s">
        <v>89</v>
      </c>
      <c r="D81" s="64"/>
      <c r="E81" s="64"/>
      <c r="F81" s="29">
        <f>SUM(G81:O81)</f>
        <v>931.562</v>
      </c>
      <c r="G81" s="29">
        <f t="shared" si="22"/>
        <v>0</v>
      </c>
      <c r="H81" s="29">
        <f t="shared" si="22"/>
        <v>0</v>
      </c>
      <c r="I81" s="29">
        <f t="shared" si="22"/>
        <v>0</v>
      </c>
      <c r="J81" s="29">
        <f t="shared" si="22"/>
        <v>455.35</v>
      </c>
      <c r="K81" s="29">
        <f t="shared" si="22"/>
        <v>476.212</v>
      </c>
      <c r="L81" s="29">
        <f t="shared" si="22"/>
        <v>0</v>
      </c>
      <c r="M81" s="29">
        <f>M57+M63</f>
        <v>0</v>
      </c>
      <c r="N81" s="29">
        <f>N57+N63</f>
        <v>0</v>
      </c>
      <c r="O81" s="29">
        <f t="shared" si="22"/>
        <v>0</v>
      </c>
    </row>
    <row r="82" spans="1:15" ht="40.5" customHeight="1">
      <c r="A82" s="59"/>
      <c r="B82" s="62"/>
      <c r="C82" s="63" t="s">
        <v>12</v>
      </c>
      <c r="D82" s="63"/>
      <c r="E82" s="63"/>
      <c r="F82" s="34">
        <f>SUM(G82:O82)</f>
        <v>15563.528</v>
      </c>
      <c r="G82" s="34">
        <f>SUM(G77:G79)</f>
        <v>614</v>
      </c>
      <c r="H82" s="34">
        <f aca="true" t="shared" si="23" ref="H82:O82">SUM(H77:H79)</f>
        <v>376.6</v>
      </c>
      <c r="I82" s="34">
        <f t="shared" si="23"/>
        <v>583.6</v>
      </c>
      <c r="J82" s="34">
        <f t="shared" si="23"/>
        <v>5068.099999999999</v>
      </c>
      <c r="K82" s="34">
        <f t="shared" si="23"/>
        <v>4268.128</v>
      </c>
      <c r="L82" s="34">
        <f t="shared" si="23"/>
        <v>615.1</v>
      </c>
      <c r="M82" s="34">
        <f>SUM(M77:M79)</f>
        <v>1346</v>
      </c>
      <c r="N82" s="34">
        <f>SUM(N77:N79)</f>
        <v>1346</v>
      </c>
      <c r="O82" s="34">
        <f t="shared" si="23"/>
        <v>1346</v>
      </c>
    </row>
    <row r="83" ht="28.5" customHeight="1"/>
    <row r="84" ht="28.5" customHeight="1"/>
    <row r="85" ht="36.75" customHeight="1"/>
    <row r="86" ht="32.25" customHeight="1"/>
    <row r="87" ht="33.75" customHeight="1"/>
    <row r="88" ht="51" customHeight="1"/>
  </sheetData>
  <sheetProtection/>
  <mergeCells count="62">
    <mergeCell ref="A68:A70"/>
    <mergeCell ref="B8:O8"/>
    <mergeCell ref="B30:O30"/>
    <mergeCell ref="C4:C6"/>
    <mergeCell ref="E4:E6"/>
    <mergeCell ref="B7:O7"/>
    <mergeCell ref="A53:A58"/>
    <mergeCell ref="B53:B58"/>
    <mergeCell ref="C9:C19"/>
    <mergeCell ref="B4:B6"/>
    <mergeCell ref="D47:D52"/>
    <mergeCell ref="A1:O1"/>
    <mergeCell ref="A2:O2"/>
    <mergeCell ref="F5:F6"/>
    <mergeCell ref="G5:O5"/>
    <mergeCell ref="F4:O4"/>
    <mergeCell ref="D4:D6"/>
    <mergeCell ref="D43:D45"/>
    <mergeCell ref="B20:O20"/>
    <mergeCell ref="A40:A41"/>
    <mergeCell ref="B40:B41"/>
    <mergeCell ref="C40:C41"/>
    <mergeCell ref="D40:D41"/>
    <mergeCell ref="C31:C39"/>
    <mergeCell ref="A4:A6"/>
    <mergeCell ref="B42:O42"/>
    <mergeCell ref="A65:A67"/>
    <mergeCell ref="B65:B67"/>
    <mergeCell ref="A43:A45"/>
    <mergeCell ref="A47:A52"/>
    <mergeCell ref="B47:B52"/>
    <mergeCell ref="C47:C52"/>
    <mergeCell ref="B43:B45"/>
    <mergeCell ref="C43:C45"/>
    <mergeCell ref="A59:A64"/>
    <mergeCell ref="B59:B64"/>
    <mergeCell ref="C59:C64"/>
    <mergeCell ref="D59:D64"/>
    <mergeCell ref="C21:C29"/>
    <mergeCell ref="C53:C58"/>
    <mergeCell ref="D53:D58"/>
    <mergeCell ref="B68:B70"/>
    <mergeCell ref="C68:C70"/>
    <mergeCell ref="D68:D70"/>
    <mergeCell ref="C65:C67"/>
    <mergeCell ref="D65:D67"/>
    <mergeCell ref="A71:A73"/>
    <mergeCell ref="B71:B73"/>
    <mergeCell ref="C71:C73"/>
    <mergeCell ref="D71:D73"/>
    <mergeCell ref="A74:A76"/>
    <mergeCell ref="B74:B76"/>
    <mergeCell ref="C74:C76"/>
    <mergeCell ref="D74:D76"/>
    <mergeCell ref="A77:A82"/>
    <mergeCell ref="B77:B82"/>
    <mergeCell ref="C77:E77"/>
    <mergeCell ref="C78:E78"/>
    <mergeCell ref="C79:E79"/>
    <mergeCell ref="C80:E80"/>
    <mergeCell ref="C81:E81"/>
    <mergeCell ref="C82:E82"/>
  </mergeCells>
  <printOptions horizontalCentered="1"/>
  <pageMargins left="0.3937007874015748" right="0.3937007874015748" top="0.5905511811023623" bottom="0.3937007874015748" header="0" footer="0"/>
  <pageSetup fitToHeight="1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Анна Винокурова</cp:lastModifiedBy>
  <cp:lastPrinted>2019-12-19T15:01:55Z</cp:lastPrinted>
  <dcterms:created xsi:type="dcterms:W3CDTF">2012-11-23T12:36:28Z</dcterms:created>
  <dcterms:modified xsi:type="dcterms:W3CDTF">2019-12-24T07:12:48Z</dcterms:modified>
  <cp:category/>
  <cp:version/>
  <cp:contentType/>
  <cp:contentStatus/>
</cp:coreProperties>
</file>